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8205" tabRatio="752" activeTab="2"/>
  </bookViews>
  <sheets>
    <sheet name="Тит.лист" sheetId="1" r:id="rId1"/>
    <sheet name="Табл.1" sheetId="2" r:id="rId2"/>
    <sheet name="2019" sheetId="3" r:id="rId3"/>
    <sheet name="2020" sheetId="4" r:id="rId4"/>
    <sheet name="2021" sheetId="5" r:id="rId5"/>
    <sheet name="Табл.5" sheetId="6" r:id="rId6"/>
    <sheet name="Табл.6" sheetId="7" r:id="rId7"/>
    <sheet name="Табл.7" sheetId="8" r:id="rId8"/>
  </sheets>
  <definedNames>
    <definedName name="_xlnm.Print_Area" localSheetId="2">'2019'!$A$1:$L$112</definedName>
    <definedName name="_xlnm.Print_Area" localSheetId="5">'Табл.5'!$A$1:$L$12</definedName>
    <definedName name="_xlnm.Print_Area" localSheetId="6">'Табл.6'!$A$1:$C$15</definedName>
    <definedName name="_xlnm.Print_Area" localSheetId="7">'Табл.7'!$A$1:$C$20</definedName>
  </definedNames>
  <calcPr fullCalcOnLoad="1"/>
</workbook>
</file>

<file path=xl/sharedStrings.xml><?xml version="1.0" encoding="utf-8"?>
<sst xmlns="http://schemas.openxmlformats.org/spreadsheetml/2006/main" count="586" uniqueCount="221">
  <si>
    <t>Наименование показателя</t>
  </si>
  <si>
    <t>Сумма, тыс. руб.</t>
  </si>
  <si>
    <t>из них:</t>
  </si>
  <si>
    <t>в том числе: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</si>
  <si>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</si>
  <si>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</si>
  <si>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</si>
  <si>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</si>
  <si>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</si>
  <si>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</si>
  <si>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</si>
  <si>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X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</si>
  <si>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</si>
  <si>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</si>
  <si>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</si>
  <si>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</si>
  <si>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</si>
  <si>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социальные и иные выплаты населению, всего</t>
  </si>
  <si>
    <t>уплату налогов, сборов и иных платежей, всего</t>
  </si>
  <si>
    <t>прочие поступления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</si>
  <si>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</si>
  <si>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</si>
  <si>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</si>
  <si>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</si>
  <si>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</si>
  <si>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</si>
  <si>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</si>
  <si>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Таблица 1</t>
  </si>
  <si>
    <t>Таблица 2</t>
  </si>
  <si>
    <t>безвозмездные перечисления организациям</t>
  </si>
  <si>
    <t xml:space="preserve">всего </t>
  </si>
  <si>
    <t>.0001</t>
  </si>
  <si>
    <t>2.3</t>
  </si>
  <si>
    <t>2.2</t>
  </si>
  <si>
    <t>2.1</t>
  </si>
  <si>
    <t>Код субсидии</t>
  </si>
  <si>
    <t>КВР</t>
  </si>
  <si>
    <t>КОСГУ</t>
  </si>
  <si>
    <t>Х</t>
  </si>
  <si>
    <t xml:space="preserve">          в том числе:</t>
  </si>
  <si>
    <t xml:space="preserve">          прочие выплаты </t>
  </si>
  <si>
    <t xml:space="preserve">          иные выплаты за исключением фонда оплаты труда учреждений лицам, привлекаемым согласно законодательству для выполнения отдельных полномочий 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</si>
  <si>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</si>
  <si>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</si>
  <si>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</si>
  <si>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</si>
  <si>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</si>
  <si>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исполнение судебных актов</t>
  </si>
  <si>
    <t>уплата налогов, сборов и иных платежей</t>
  </si>
  <si>
    <t xml:space="preserve">          уплата налога на имущество организаций и земельного налога</t>
  </si>
  <si>
    <t xml:space="preserve">          уплата иных платежей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</si>
  <si>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</si>
  <si>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</si>
  <si>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расходы на закупку товаров, работ, услуг, всего</t>
  </si>
  <si>
    <t>услуги связи</t>
  </si>
  <si>
    <t>транспортные услуги</t>
  </si>
  <si>
    <t xml:space="preserve">         оплата тепловой энергии</t>
  </si>
  <si>
    <t xml:space="preserve">         оплата электрической энергии</t>
  </si>
  <si>
    <t xml:space="preserve">         оплата водоснабжения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</si>
  <si>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</si>
  <si>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</si>
  <si>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</si>
  <si>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поступление нематериальных активов</t>
  </si>
  <si>
    <t>поступление материальных запасов</t>
  </si>
  <si>
    <t xml:space="preserve">         медикаменты</t>
  </si>
  <si>
    <t xml:space="preserve">         продукты питания</t>
  </si>
  <si>
    <t xml:space="preserve">         прочие материальные запасы</t>
  </si>
  <si>
    <t>бюджетные инвестиции</t>
  </si>
  <si>
    <t xml:space="preserve">         услуги по организации питания</t>
  </si>
  <si>
    <t xml:space="preserve">         проведение лаботаторных и инструментальных исследований</t>
  </si>
  <si>
    <t>прочие расходы</t>
  </si>
  <si>
    <t xml:space="preserve">    начисления на выплаты по оплате труда </t>
  </si>
  <si>
    <t>особо ценное движимое имущество, всего:</t>
  </si>
  <si>
    <t>-</t>
  </si>
  <si>
    <t xml:space="preserve"> (последнюю отчетную дату)</t>
  </si>
  <si>
    <t>Таблица 3</t>
  </si>
  <si>
    <t>Сумма (руб., с точностью до двух знаков после запятой —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</si>
  <si>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</si>
  <si>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</si>
  <si>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</si>
  <si>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</si>
  <si>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</si>
  <si>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</si>
  <si>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 xml:space="preserve">Исполнитель   </t>
  </si>
  <si>
    <t>Сумма выплат по расходам на закупку товаров, работ и услуг, руб. (с точностью до двух знаков после запятой - 0,00)</t>
  </si>
  <si>
    <t xml:space="preserve"> </t>
  </si>
  <si>
    <t>в том числе на:                                                                  выплаты персоналу всего:</t>
  </si>
  <si>
    <t xml:space="preserve">II. Показатели финансового состояния муниципального учреждения
                      </t>
  </si>
  <si>
    <t>2.1.1</t>
  </si>
  <si>
    <t>2.1.2</t>
  </si>
  <si>
    <t>из них: денежные средства учреждения, всего</t>
  </si>
  <si>
    <t>в том числе: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</si>
  <si>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</si>
  <si>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</si>
  <si>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2.2.1</t>
  </si>
  <si>
    <t>№</t>
  </si>
  <si>
    <t>2.2.2</t>
  </si>
  <si>
    <t>дебиторская задолженность по доходам</t>
  </si>
  <si>
    <t>дебиторская задолженность по расходам</t>
  </si>
  <si>
    <t>2.2.3</t>
  </si>
  <si>
    <t>Обязательства, всего</t>
  </si>
  <si>
    <t>2.3.1</t>
  </si>
  <si>
    <t>из них:долговые обязательства</t>
  </si>
  <si>
    <t>2.3.2</t>
  </si>
  <si>
    <t>кредиторская задолженность, всего</t>
  </si>
  <si>
    <t>2.3.3</t>
  </si>
  <si>
    <t>в том числе: просроченная кредиторская задолженность</t>
  </si>
  <si>
    <t>в том числе: остаточная стоимость</t>
  </si>
  <si>
    <t>из них: недвижимое имущество, всего</t>
  </si>
  <si>
    <t>Нефинансовые активы, всего</t>
  </si>
  <si>
    <t>Финансовые активы, всего</t>
  </si>
  <si>
    <t>(очередной финансовый год)</t>
  </si>
  <si>
    <t xml:space="preserve">Показатели по поступлениям и выплатам муниципального учреждения                                                                                                                                                                                                                     </t>
  </si>
  <si>
    <t xml:space="preserve">субсидии на финансовое обеспечение выполнения государственного (муниципального) задания </t>
  </si>
  <si>
    <r>
      <t xml:space="preserve">субсидии, предоставляемые в соответствии с </t>
    </r>
    <r>
      <rPr>
        <b/>
        <u val="single"/>
        <sz val="10"/>
        <color indexed="30"/>
        <rFont val="Times New Roman"/>
        <family val="1"/>
      </rPr>
      <t>абзацем вторым</t>
    </r>
    <r>
      <rPr>
        <b/>
        <sz val="10"/>
        <rFont val="Times New Roman"/>
        <family val="1"/>
      </rPr>
      <t xml:space="preserve"> пункта 1 статьи 78.1 Бюджетного кодекса Российской Федерации</t>
    </r>
  </si>
  <si>
    <t>в том числе: доходы от собственности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</si>
  <si>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</si>
  <si>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Поступления от доходов, всего:</t>
  </si>
  <si>
    <t>Выплаты по расходам, всего:</t>
  </si>
  <si>
    <t>из них: оплата труда и начисления на выплаты по оплате труда</t>
  </si>
  <si>
    <t xml:space="preserve">в том числе: заработная плата </t>
  </si>
  <si>
    <t xml:space="preserve">          уплата прочих налогов и сборов</t>
  </si>
  <si>
    <t>закупка товаров, работ, услуг в целях капитального ремонта государственного имущества</t>
  </si>
  <si>
    <t>коммунальные услуги, всего</t>
  </si>
  <si>
    <t>приобретение печного топлива</t>
  </si>
  <si>
    <t>прочие работы, услуги, всего</t>
  </si>
  <si>
    <t xml:space="preserve">         прочие работы, услуги</t>
  </si>
  <si>
    <t>Поступление финансовых активов, всего:</t>
  </si>
  <si>
    <t>из них: увеличение остатков средств</t>
  </si>
  <si>
    <t>Выбытие финансовых активов, всего</t>
  </si>
  <si>
    <t>из них: уменьшение остатков средств</t>
  </si>
  <si>
    <t>Увеличение обязательств, всего</t>
  </si>
  <si>
    <t>из них: увеличение задолженности по внутреннему государственному (муниципальному) долгу (поступления заимствований от резидентов)</t>
  </si>
  <si>
    <t>Уменьшение обязательств, всего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</si>
  <si>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</si>
  <si>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</si>
  <si>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</si>
  <si>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</si>
  <si>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</si>
  <si>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КОДЫ</t>
  </si>
  <si>
    <t>Форма по КФД</t>
  </si>
  <si>
    <t>Дата</t>
  </si>
  <si>
    <t>по ОКПО</t>
  </si>
  <si>
    <t>по ОКЕИ</t>
  </si>
  <si>
    <t>Наименование органа, осуществляющего</t>
  </si>
  <si>
    <t>Адрес фактического местонахождения</t>
  </si>
  <si>
    <t>по ОКВ</t>
  </si>
  <si>
    <t>ИНН/КПП</t>
  </si>
  <si>
    <t>(1-й год планового периода)</t>
  </si>
  <si>
    <t>(2-й год планового периода)</t>
  </si>
  <si>
    <t>Таблица 5</t>
  </si>
  <si>
    <t>Показатели выплат по расходам на закупку товаров, работ, услуг муниципального учреждения</t>
  </si>
  <si>
    <t>Выплаты по расходам на закупку товаров, работ, услуг всего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</si>
  <si>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</si>
  <si>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</si>
  <si>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IV. Сведения о средствах, поступающих во временное распоряжение муниципального учреждения</t>
  </si>
  <si>
    <t>Сведения о средствах, поступающих во временное распоряжение муниципального учреждения</t>
  </si>
  <si>
    <t xml:space="preserve">   010</t>
  </si>
  <si>
    <t xml:space="preserve">   020</t>
  </si>
  <si>
    <t xml:space="preserve">   030</t>
  </si>
  <si>
    <t xml:space="preserve">   040</t>
  </si>
  <si>
    <t>Таблица 6</t>
  </si>
  <si>
    <t>Таблица 7</t>
  </si>
  <si>
    <r>
      <t xml:space="preserve">Объем бюджетных инвестиций (в части переданных полномочий муниципального заказчика в соответствии с </t>
    </r>
    <r>
      <rPr>
        <u val="single"/>
        <sz val="10"/>
        <rFont val="Times New Roman"/>
        <family val="1"/>
      </rPr>
      <t>Бюджетным кодексом Российской Федерации</t>
    </r>
    <r>
      <rPr>
        <sz val="10"/>
        <rFont val="Times New Roman"/>
        <family val="1"/>
      </rPr>
      <t>), всего:</t>
    </r>
  </si>
  <si>
    <t>V. Справочная информация</t>
  </si>
  <si>
    <t>контрол.циф.</t>
  </si>
  <si>
    <t xml:space="preserve">III. Показатели по поступлениям и выплатам муниципального учреждения </t>
  </si>
  <si>
    <t xml:space="preserve">Показатели по поступлениям и выплатам муниципального учреждения </t>
  </si>
  <si>
    <t>000</t>
  </si>
  <si>
    <t xml:space="preserve">Главный бухгалтер         </t>
  </si>
  <si>
    <r>
      <t xml:space="preserve">Телефон </t>
    </r>
    <r>
      <rPr>
        <u val="single"/>
        <sz val="10"/>
        <rFont val="Times New Roman"/>
        <family val="1"/>
      </rPr>
      <t>8(34241) 5-22-90</t>
    </r>
  </si>
  <si>
    <t xml:space="preserve">   на 31 декабря 2018 года</t>
  </si>
  <si>
    <t>Показатели по поступлениям и выплатам муниципального учреждения 
на 2020 год</t>
  </si>
  <si>
    <t>на 2019 год.</t>
  </si>
  <si>
    <t>на 2021 г.</t>
  </si>
  <si>
    <t>на 2019г. очередной финансовый год</t>
  </si>
  <si>
    <t>на 2020 г.                 1-ый год планового периода</t>
  </si>
  <si>
    <t>на 2021 г.                  2-ой год планового периода</t>
  </si>
  <si>
    <t>на 01 января 2019 г.</t>
  </si>
  <si>
    <t>"____"__________________2019 г.</t>
  </si>
  <si>
    <t xml:space="preserve"> г.</t>
  </si>
  <si>
    <t>План финансово-хозяйственной деятельности</t>
  </si>
  <si>
    <t>Наименование государственного</t>
  </si>
  <si>
    <t>Муниципальное бюджетное общеобразовательное учреждение "Фокинская специальная (коррекционная) общеобразовательная школа-интернат для учащихся, воспитанников с ограниченными возможностями здоровья"</t>
  </si>
  <si>
    <t>02089636</t>
  </si>
  <si>
    <t>бюджетного учреждения</t>
  </si>
  <si>
    <t>по РУБП/НУБП</t>
  </si>
  <si>
    <t>21084</t>
  </si>
  <si>
    <t>(подразделения)</t>
  </si>
  <si>
    <t>5954002172/592001001</t>
  </si>
  <si>
    <t>643</t>
  </si>
  <si>
    <t>Единица измерения: руб.</t>
  </si>
  <si>
    <t>383</t>
  </si>
  <si>
    <t>функции и полномочия учредителя</t>
  </si>
  <si>
    <t>617750, Россия, Пермский край, г. Чайковский, с. Фоки, ул. Ленина, д. 37</t>
  </si>
  <si>
    <t>государственного бюджетного</t>
  </si>
  <si>
    <t>учреждения (подразделения)</t>
  </si>
  <si>
    <t>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</si>
  <si>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</si>
  <si>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Учреждение создано для осуществления образовательной деятельности по реализации адаптированной основной общеобразовательной программы начального общего образования, основного общего образования для учащихся, воспитанников с умственной отсталостью (интеллектуальными нарушениями): легкой умственной отсталостью (интеллектуальными нарушениями), умеренной, тяжелой, глубокой умственной отсталостью (интеллектуальными нарушениями), тяжелыми и множественными нарушениями развития.</t>
  </si>
  <si>
    <t>1.2. Виды деятельности государственного бюджетного учреждения (подразделения):</t>
  </si>
  <si>
    <t>83.13 – образование основное общее, 55.90 – деятельность по предоставлению прочих мест для временного проживания, 56.29 – деятельность предприятий общественного питания по прочим видам организации питания, 68.20.2 – аренда и управление собственным или арендованным нежилым недвижимым имуществом, 82.12 – образование начальное общее, 85.41 – образование дополнительное детей и взрослых, 87.90 – деятельность по уходу с обеспечением проживания прочая.</t>
  </si>
  <si>
    <t>1.3. Перечень услуг (работ), осуществляемых в том числе и за плату:</t>
  </si>
  <si>
    <t>нет</t>
  </si>
  <si>
    <t>1.4. Общая балансовая стоимость недвижимого государственного (муниципального) имущества:</t>
  </si>
  <si>
    <t>1.5. Общая балансовая стоимость движимого государственного (муниципального) имущества:</t>
  </si>
  <si>
    <t>1.6. Иная информация по решению органа, осуществляющего функции и полномочия учредителя:</t>
  </si>
  <si>
    <t>на 2019 год и плановый период 2020 и 2021 годов</t>
  </si>
  <si>
    <t>87890,9 тыс. рублей</t>
  </si>
  <si>
    <t>7907,5 тыс. рублей</t>
  </si>
  <si>
    <t xml:space="preserve">Управление образования администрации города Чайковского </t>
  </si>
  <si>
    <t>924019223</t>
  </si>
  <si>
    <t xml:space="preserve">         мягкий инвентарь</t>
  </si>
  <si>
    <t>924119224</t>
  </si>
  <si>
    <t>Начальник управления образования администрации города Чайковского</t>
  </si>
  <si>
    <t xml:space="preserve">         строительные материалы</t>
  </si>
  <si>
    <t>_____________________А. С.Лундина</t>
  </si>
  <si>
    <t>на 20 июня 2019 г.</t>
  </si>
  <si>
    <t>Директор</t>
  </si>
  <si>
    <t xml:space="preserve">_____________________ </t>
  </si>
  <si>
    <t>_____________________ Т.А.Сахарова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</si>
</sst>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-* #,##0.000_р_._-;\-* #,##0.000_р_._-;_-* &quot;-&quot;???_р_._-;_-@_-"/>
    <numFmt numFmtId="185" formatCode="_-* #,##0.0000_р_._-;\-* #,##0.0000_р_._-;_-* &quot;-&quot;????_р_._-;_-@_-"/>
    <numFmt numFmtId="186" formatCode="000000"/>
    <numFmt numFmtId="187" formatCode="[$-FC19]d\ mmmm\ yyyy\ &quot;г.&quot;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0"/>
      <color indexed="3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17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71" fontId="8" fillId="0" borderId="0" xfId="62" applyFont="1" applyAlignment="1">
      <alignment horizontal="right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171" fontId="10" fillId="0" borderId="10" xfId="62" applyFont="1" applyBorder="1" applyAlignment="1">
      <alignment horizontal="center" vertical="top" wrapText="1"/>
    </xf>
    <xf numFmtId="0" fontId="10" fillId="0" borderId="10" xfId="62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171" fontId="5" fillId="33" borderId="10" xfId="60" applyFont="1" applyFill="1" applyBorder="1" applyAlignment="1">
      <alignment vertical="center" wrapText="1"/>
    </xf>
    <xf numFmtId="171" fontId="5" fillId="0" borderId="10" xfId="6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171" fontId="1" fillId="0" borderId="10" xfId="6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right" vertical="center" wrapText="1"/>
    </xf>
    <xf numFmtId="171" fontId="1" fillId="0" borderId="10" xfId="6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71" fontId="1" fillId="0" borderId="10" xfId="6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171" fontId="5" fillId="34" borderId="10" xfId="60" applyFont="1" applyFill="1" applyBorder="1" applyAlignment="1">
      <alignment vertical="center" wrapText="1"/>
    </xf>
    <xf numFmtId="0" fontId="0" fillId="0" borderId="0" xfId="0" applyAlignment="1">
      <alignment vertical="center"/>
    </xf>
    <xf numFmtId="39" fontId="1" fillId="0" borderId="10" xfId="6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1" fontId="1" fillId="0" borderId="0" xfId="6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171" fontId="5" fillId="35" borderId="10" xfId="60" applyFont="1" applyFill="1" applyBorder="1" applyAlignment="1">
      <alignment horizontal="center" vertical="center" wrapText="1"/>
    </xf>
    <xf numFmtId="171" fontId="1" fillId="35" borderId="10" xfId="6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right" vertical="center" wrapText="1"/>
    </xf>
    <xf numFmtId="171" fontId="5" fillId="35" borderId="10" xfId="60" applyFont="1" applyFill="1" applyBorder="1" applyAlignment="1">
      <alignment vertical="center" wrapText="1"/>
    </xf>
    <xf numFmtId="171" fontId="1" fillId="35" borderId="10" xfId="60" applyFont="1" applyFill="1" applyBorder="1" applyAlignment="1">
      <alignment vertical="center" wrapText="1"/>
    </xf>
    <xf numFmtId="171" fontId="1" fillId="33" borderId="10" xfId="60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171" fontId="5" fillId="36" borderId="10" xfId="60" applyFont="1" applyFill="1" applyBorder="1" applyAlignment="1">
      <alignment horizontal="center" vertical="center" wrapText="1"/>
    </xf>
    <xf numFmtId="171" fontId="5" fillId="36" borderId="10" xfId="60" applyFont="1" applyFill="1" applyBorder="1" applyAlignment="1">
      <alignment vertical="center" wrapText="1"/>
    </xf>
    <xf numFmtId="171" fontId="5" fillId="33" borderId="10" xfId="60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171" fontId="1" fillId="35" borderId="10" xfId="60" applyNumberFormat="1" applyFont="1" applyFill="1" applyBorder="1" applyAlignment="1">
      <alignment horizontal="center" vertical="center" wrapText="1"/>
    </xf>
    <xf numFmtId="171" fontId="1" fillId="35" borderId="10" xfId="0" applyNumberFormat="1" applyFont="1" applyFill="1" applyBorder="1" applyAlignment="1">
      <alignment horizontal="right" vertical="center" wrapText="1"/>
    </xf>
    <xf numFmtId="171" fontId="1" fillId="35" borderId="10" xfId="0" applyNumberFormat="1" applyFont="1" applyFill="1" applyBorder="1" applyAlignment="1">
      <alignment horizontal="center" vertical="center" wrapText="1"/>
    </xf>
    <xf numFmtId="171" fontId="8" fillId="35" borderId="10" xfId="62" applyFont="1" applyFill="1" applyBorder="1" applyAlignment="1">
      <alignment horizontal="right" wrapText="1"/>
    </xf>
    <xf numFmtId="0" fontId="9" fillId="35" borderId="10" xfId="0" applyFont="1" applyFill="1" applyBorder="1" applyAlignment="1">
      <alignment horizontal="right"/>
    </xf>
    <xf numFmtId="171" fontId="8" fillId="35" borderId="10" xfId="62" applyFont="1" applyFill="1" applyBorder="1" applyAlignment="1">
      <alignment horizontal="right"/>
    </xf>
    <xf numFmtId="171" fontId="8" fillId="35" borderId="10" xfId="62" applyFont="1" applyFill="1" applyBorder="1" applyAlignment="1">
      <alignment horizontal="right" vertical="top" wrapText="1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49" fontId="14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vertical="top"/>
      <protection/>
    </xf>
    <xf numFmtId="49" fontId="14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49" fontId="17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wrapText="1"/>
      <protection/>
    </xf>
    <xf numFmtId="49" fontId="17" fillId="0" borderId="0" xfId="0" applyNumberFormat="1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wrapText="1"/>
      <protection/>
    </xf>
    <xf numFmtId="49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9" fontId="14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wrapText="1"/>
      <protection/>
    </xf>
    <xf numFmtId="49" fontId="14" fillId="0" borderId="0" xfId="0" applyNumberFormat="1" applyFont="1" applyBorder="1" applyAlignment="1" applyProtection="1">
      <alignment horizontal="center" vertical="top"/>
      <protection/>
    </xf>
    <xf numFmtId="0" fontId="17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justify"/>
      <protection/>
    </xf>
    <xf numFmtId="0" fontId="0" fillId="0" borderId="0" xfId="0" applyFont="1" applyBorder="1" applyAlignment="1" applyProtection="1">
      <alignment/>
      <protection/>
    </xf>
    <xf numFmtId="2" fontId="1" fillId="35" borderId="10" xfId="0" applyNumberFormat="1" applyFont="1" applyFill="1" applyBorder="1" applyAlignment="1">
      <alignment vertical="center"/>
    </xf>
    <xf numFmtId="171" fontId="5" fillId="35" borderId="10" xfId="60" applyFont="1" applyFill="1" applyBorder="1" applyAlignment="1">
      <alignment horizontal="right" vertical="center" wrapText="1"/>
    </xf>
    <xf numFmtId="171" fontId="1" fillId="35" borderId="10" xfId="60" applyFont="1" applyFill="1" applyBorder="1" applyAlignment="1">
      <alignment horizontal="right" vertical="center" wrapText="1"/>
    </xf>
    <xf numFmtId="0" fontId="1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1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 applyProtection="1">
      <alignment horizontal="center" vertical="center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wrapText="1"/>
      <protection/>
    </xf>
    <xf numFmtId="49" fontId="14" fillId="0" borderId="15" xfId="0" applyNumberFormat="1" applyFont="1" applyBorder="1" applyAlignment="1" applyProtection="1">
      <alignment horizontal="center"/>
      <protection/>
    </xf>
    <xf numFmtId="49" fontId="14" fillId="0" borderId="16" xfId="0" applyNumberFormat="1" applyFont="1" applyBorder="1" applyAlignment="1" applyProtection="1">
      <alignment horizontal="center"/>
      <protection/>
    </xf>
    <xf numFmtId="49" fontId="14" fillId="0" borderId="17" xfId="0" applyNumberFormat="1" applyFont="1" applyBorder="1" applyAlignment="1" applyProtection="1">
      <alignment horizontal="center"/>
      <protection/>
    </xf>
    <xf numFmtId="49" fontId="14" fillId="0" borderId="15" xfId="0" applyNumberFormat="1" applyFont="1" applyBorder="1" applyAlignment="1" applyProtection="1">
      <alignment horizontal="center" wrapText="1"/>
      <protection/>
    </xf>
    <xf numFmtId="49" fontId="14" fillId="0" borderId="16" xfId="0" applyNumberFormat="1" applyFont="1" applyBorder="1" applyAlignment="1" applyProtection="1">
      <alignment horizontal="center" wrapText="1"/>
      <protection/>
    </xf>
    <xf numFmtId="49" fontId="14" fillId="0" borderId="17" xfId="0" applyNumberFormat="1" applyFont="1" applyBorder="1" applyAlignment="1" applyProtection="1">
      <alignment horizontal="center" wrapText="1"/>
      <protection/>
    </xf>
    <xf numFmtId="0" fontId="14" fillId="0" borderId="11" xfId="0" applyFont="1" applyBorder="1" applyAlignment="1" applyProtection="1">
      <alignment horizontal="center" vertical="top"/>
      <protection/>
    </xf>
    <xf numFmtId="49" fontId="17" fillId="0" borderId="11" xfId="0" applyNumberFormat="1" applyFont="1" applyBorder="1" applyAlignment="1" applyProtection="1">
      <alignment horizontal="center"/>
      <protection/>
    </xf>
    <xf numFmtId="49" fontId="17" fillId="0" borderId="11" xfId="0" applyNumberFormat="1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49" fontId="14" fillId="0" borderId="15" xfId="0" applyNumberFormat="1" applyFont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49" fontId="14" fillId="0" borderId="11" xfId="0" applyNumberFormat="1" applyFont="1" applyBorder="1" applyAlignment="1" applyProtection="1">
      <alignment horizontal="left"/>
      <protection/>
    </xf>
    <xf numFmtId="49" fontId="14" fillId="0" borderId="11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4" fillId="0" borderId="10" xfId="42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CDC52CCBAC543249BD651AB44A4BD52959EF36C48122BC6BD30C64600DD308F318E6428756BM2iA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CDC52CCBAC543249BD651AB44A4BD52959EF36C48122BC6BD30C64600DD308F318E6428756BM2iA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CDC52CCBAC543249BD651AB44A4BD52959EF36C48122BC6BD30C64600DD308F318E6428756BM2iAF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CDC52CCBAC543249BD651AB44A4BD52959EF36F4C1C2BC6BD30C64600MDiDF" TargetMode="External" /><Relationship Id="rId2" Type="http://schemas.openxmlformats.org/officeDocument/2006/relationships/hyperlink" Target="consultantplus://offline/ref=BCDC52CCBAC543249BD651AB44A4BD52959FF66B491D2BC6BD30C64600MDiDF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44"/>
  <sheetViews>
    <sheetView zoomScalePageLayoutView="0" workbookViewId="0" topLeftCell="A1">
      <selection activeCell="EY14" sqref="EY14"/>
    </sheetView>
  </sheetViews>
  <sheetFormatPr defaultColWidth="9.00390625" defaultRowHeight="12.75"/>
  <cols>
    <col min="1" max="153" width="0.875" style="0" customWidth="1"/>
  </cols>
  <sheetData>
    <row r="1" spans="1:153" ht="1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</row>
    <row r="2" spans="1:153" ht="1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147" t="s">
        <v>134</v>
      </c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</row>
    <row r="3" spans="1:153" ht="29.2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148" t="s">
        <v>214</v>
      </c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</row>
    <row r="4" spans="1:153" ht="1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149" t="s">
        <v>135</v>
      </c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</row>
    <row r="5" spans="1:153" ht="1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91"/>
      <c r="DS5" s="91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</row>
    <row r="6" spans="1:153" ht="15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151" t="s">
        <v>136</v>
      </c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92"/>
      <c r="DS6" s="92"/>
      <c r="DT6" s="151" t="s">
        <v>137</v>
      </c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</row>
    <row r="7" spans="1:153" ht="15" customHeight="1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3" t="s">
        <v>138</v>
      </c>
      <c r="DG7" s="141"/>
      <c r="DH7" s="142"/>
      <c r="DI7" s="142"/>
      <c r="DJ7" s="142"/>
      <c r="DK7" s="91" t="s">
        <v>138</v>
      </c>
      <c r="DL7" s="91"/>
      <c r="DM7" s="91"/>
      <c r="DN7" s="141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3">
        <v>20</v>
      </c>
      <c r="EG7" s="143"/>
      <c r="EH7" s="143"/>
      <c r="EI7" s="143"/>
      <c r="EJ7" s="144"/>
      <c r="EK7" s="145"/>
      <c r="EL7" s="145"/>
      <c r="EM7" s="145"/>
      <c r="EN7" s="91" t="s">
        <v>180</v>
      </c>
      <c r="EO7" s="91"/>
      <c r="EP7" s="91"/>
      <c r="EQ7" s="91"/>
      <c r="ER7" s="91"/>
      <c r="ES7" s="91"/>
      <c r="ET7" s="91"/>
      <c r="EU7" s="91"/>
      <c r="EV7" s="91"/>
      <c r="EW7" s="91"/>
    </row>
    <row r="8" spans="1:153" ht="15" customHeight="1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4"/>
      <c r="ES8" s="91"/>
      <c r="ET8" s="91"/>
      <c r="EU8" s="91"/>
      <c r="EV8" s="91"/>
      <c r="EW8" s="91"/>
    </row>
    <row r="9" spans="1:153" ht="16.5" customHeight="1">
      <c r="A9" s="146" t="s">
        <v>181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</row>
    <row r="10" spans="1:153" ht="16.5" customHeight="1">
      <c r="A10" s="146" t="s">
        <v>207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</row>
    <row r="11" spans="1:153" ht="1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</row>
    <row r="12" spans="1:153" ht="16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136" t="s">
        <v>139</v>
      </c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</row>
    <row r="13" spans="1:153" ht="16.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3"/>
      <c r="CN13" s="91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3" t="s">
        <v>140</v>
      </c>
      <c r="EG13" s="91"/>
      <c r="EH13" s="130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2"/>
    </row>
    <row r="14" spans="1:153" ht="16.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7"/>
      <c r="AK14" s="98"/>
      <c r="AL14" s="99"/>
      <c r="AM14" s="99"/>
      <c r="AN14" s="99"/>
      <c r="AO14" s="99"/>
      <c r="AP14" s="97"/>
      <c r="AQ14" s="97"/>
      <c r="AR14" s="97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1"/>
      <c r="BG14" s="98" t="s">
        <v>138</v>
      </c>
      <c r="BH14" s="137"/>
      <c r="BI14" s="138"/>
      <c r="BJ14" s="138"/>
      <c r="BK14" s="138"/>
      <c r="BL14" s="97" t="s">
        <v>138</v>
      </c>
      <c r="BM14" s="97"/>
      <c r="BN14" s="97"/>
      <c r="BO14" s="137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97"/>
      <c r="CH14" s="139"/>
      <c r="CI14" s="139"/>
      <c r="CJ14" s="139"/>
      <c r="CK14" s="139"/>
      <c r="CL14" s="139"/>
      <c r="CM14" s="139"/>
      <c r="CN14" s="139"/>
      <c r="CO14" s="97" t="s">
        <v>180</v>
      </c>
      <c r="CP14" s="97"/>
      <c r="CQ14" s="97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5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3" t="s">
        <v>141</v>
      </c>
      <c r="EG14" s="91"/>
      <c r="EH14" s="140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2"/>
    </row>
    <row r="15" spans="1:153" ht="1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8"/>
      <c r="BH15" s="99"/>
      <c r="BI15" s="99"/>
      <c r="BJ15" s="99"/>
      <c r="BK15" s="99"/>
      <c r="BL15" s="97"/>
      <c r="BM15" s="97"/>
      <c r="BN15" s="97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7"/>
      <c r="CH15" s="97"/>
      <c r="CI15" s="97"/>
      <c r="CJ15" s="97"/>
      <c r="CK15" s="99"/>
      <c r="CL15" s="99"/>
      <c r="CM15" s="99"/>
      <c r="CN15" s="99"/>
      <c r="CO15" s="97"/>
      <c r="CP15" s="97"/>
      <c r="CQ15" s="97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5"/>
      <c r="DS15" s="95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3"/>
      <c r="EG15" s="91"/>
      <c r="EH15" s="130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2"/>
    </row>
    <row r="16" spans="1:153" ht="1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5"/>
      <c r="BZ16" s="95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3"/>
      <c r="CN16" s="91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5"/>
      <c r="DS16" s="95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3"/>
      <c r="EG16" s="91"/>
      <c r="EH16" s="130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2"/>
    </row>
    <row r="17" spans="1:153" ht="27" customHeight="1">
      <c r="A17" s="100" t="s">
        <v>182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129" t="s">
        <v>183</v>
      </c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91"/>
      <c r="DR17" s="95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3" t="s">
        <v>142</v>
      </c>
      <c r="EG17" s="91"/>
      <c r="EH17" s="130" t="s">
        <v>184</v>
      </c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2"/>
    </row>
    <row r="18" spans="1:153" ht="20.25" customHeight="1">
      <c r="A18" s="100" t="s">
        <v>185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8"/>
      <c r="V18" s="102"/>
      <c r="W18" s="102"/>
      <c r="X18" s="102"/>
      <c r="Y18" s="102"/>
      <c r="Z18" s="97"/>
      <c r="AA18" s="97"/>
      <c r="AB18" s="97"/>
      <c r="AC18" s="91"/>
      <c r="AD18" s="91"/>
      <c r="AE18" s="91"/>
      <c r="AF18" s="91"/>
      <c r="AG18" s="91"/>
      <c r="AH18" s="91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91" t="s">
        <v>186</v>
      </c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103"/>
      <c r="EH18" s="133" t="s">
        <v>187</v>
      </c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5"/>
    </row>
    <row r="19" spans="1:153" ht="20.25" customHeight="1">
      <c r="A19" s="100" t="s">
        <v>188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91"/>
      <c r="DR19" s="95"/>
      <c r="DS19" s="95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104"/>
      <c r="EG19" s="91"/>
      <c r="EH19" s="130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2"/>
    </row>
    <row r="20" spans="1:153" ht="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91"/>
      <c r="BU20" s="91"/>
      <c r="BV20" s="91"/>
      <c r="BW20" s="91"/>
      <c r="BX20" s="91"/>
      <c r="BY20" s="95"/>
      <c r="BZ20" s="95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3"/>
      <c r="CN20" s="91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5"/>
      <c r="DS20" s="95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3"/>
      <c r="EG20" s="91"/>
      <c r="EH20" s="122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4"/>
    </row>
    <row r="21" spans="1:153" ht="16.5" customHeight="1">
      <c r="A21" s="106" t="s">
        <v>147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25" t="s">
        <v>189</v>
      </c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7"/>
      <c r="CN21" s="106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8" t="s">
        <v>146</v>
      </c>
      <c r="EG21" s="106"/>
      <c r="EH21" s="126" t="s">
        <v>190</v>
      </c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8"/>
    </row>
    <row r="22" spans="1:153" ht="16.5" customHeight="1">
      <c r="A22" s="109" t="s">
        <v>191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8"/>
      <c r="CN22" s="106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8" t="s">
        <v>143</v>
      </c>
      <c r="EG22" s="106"/>
      <c r="EH22" s="126" t="s">
        <v>192</v>
      </c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8"/>
    </row>
    <row r="23" spans="1:153" ht="15">
      <c r="A23" s="109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9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</row>
    <row r="24" spans="1:153" ht="16.5" customHeight="1">
      <c r="A24" s="100" t="s">
        <v>144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9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29" t="s">
        <v>210</v>
      </c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</row>
    <row r="25" spans="1:153" ht="16.5" customHeight="1">
      <c r="A25" s="100" t="s">
        <v>193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9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</row>
    <row r="26" spans="1:153" ht="15">
      <c r="A26" s="100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12"/>
      <c r="CP26" s="112"/>
      <c r="CQ26" s="112"/>
      <c r="CR26" s="112"/>
      <c r="CS26" s="112"/>
      <c r="CT26" s="112"/>
      <c r="CU26" s="112"/>
      <c r="CV26" s="112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</row>
    <row r="27" spans="1:153" ht="16.5" customHeight="1">
      <c r="A27" s="100" t="s">
        <v>145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129" t="s">
        <v>194</v>
      </c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</row>
    <row r="28" spans="1:153" ht="16.5" customHeight="1">
      <c r="A28" s="100" t="s">
        <v>195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</row>
    <row r="29" spans="1:153" ht="16.5" customHeight="1">
      <c r="A29" s="100" t="s">
        <v>196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</row>
    <row r="30" spans="1:153" ht="1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</row>
    <row r="31" spans="1:153" ht="16.5" customHeight="1">
      <c r="A31" s="121" t="s">
        <v>197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</row>
    <row r="32" spans="1:153" ht="14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</row>
    <row r="33" spans="1:153" ht="15">
      <c r="A33" s="114" t="s">
        <v>198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</row>
    <row r="34" spans="1:153" ht="78" customHeight="1">
      <c r="A34" s="120" t="s">
        <v>199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</row>
    <row r="35" spans="1:153" ht="15">
      <c r="A35" s="114" t="s">
        <v>200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</row>
    <row r="36" spans="1:153" ht="61.5" customHeight="1">
      <c r="A36" s="120" t="s">
        <v>201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</row>
    <row r="37" spans="1:153" ht="15">
      <c r="A37" s="114" t="s">
        <v>202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</row>
    <row r="38" spans="1:153" ht="15">
      <c r="A38" s="120" t="s">
        <v>203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</row>
    <row r="39" spans="1:153" ht="15">
      <c r="A39" s="114" t="s">
        <v>204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</row>
    <row r="40" spans="1:153" ht="15">
      <c r="A40" s="120" t="s">
        <v>208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</row>
    <row r="41" spans="1:153" ht="15">
      <c r="A41" s="114" t="s">
        <v>205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</row>
    <row r="42" spans="1:153" ht="15">
      <c r="A42" s="120" t="s">
        <v>209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</row>
    <row r="43" spans="1:153" ht="15">
      <c r="A43" s="114" t="s">
        <v>206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</row>
    <row r="44" spans="1:153" ht="15">
      <c r="A44" s="120" t="s">
        <v>203</v>
      </c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</row>
  </sheetData>
  <sheetProtection/>
  <mergeCells count="38">
    <mergeCell ref="CX2:EW2"/>
    <mergeCell ref="CX3:EW3"/>
    <mergeCell ref="CX4:EW4"/>
    <mergeCell ref="CX5:DQ5"/>
    <mergeCell ref="DT5:EW5"/>
    <mergeCell ref="CX6:DQ6"/>
    <mergeCell ref="DT6:EW6"/>
    <mergeCell ref="DG7:DJ7"/>
    <mergeCell ref="DN7:EE7"/>
    <mergeCell ref="EF7:EI7"/>
    <mergeCell ref="EJ7:EM7"/>
    <mergeCell ref="A9:EW9"/>
    <mergeCell ref="A10:EW10"/>
    <mergeCell ref="EH12:EW12"/>
    <mergeCell ref="EH13:EW13"/>
    <mergeCell ref="BH14:BK14"/>
    <mergeCell ref="BO14:CF14"/>
    <mergeCell ref="CH14:CN14"/>
    <mergeCell ref="EH14:EW14"/>
    <mergeCell ref="EH15:EW15"/>
    <mergeCell ref="EH16:EW16"/>
    <mergeCell ref="AI17:DP19"/>
    <mergeCell ref="EH17:EW17"/>
    <mergeCell ref="EH18:EW18"/>
    <mergeCell ref="EH19:EW19"/>
    <mergeCell ref="EH20:EW20"/>
    <mergeCell ref="AI21:BW21"/>
    <mergeCell ref="EH21:EW21"/>
    <mergeCell ref="EH22:EW22"/>
    <mergeCell ref="AS24:EW25"/>
    <mergeCell ref="AS27:EW29"/>
    <mergeCell ref="A44:DD44"/>
    <mergeCell ref="A31:DD31"/>
    <mergeCell ref="A34:EW34"/>
    <mergeCell ref="A36:EW36"/>
    <mergeCell ref="A38:DD38"/>
    <mergeCell ref="A40:DD40"/>
    <mergeCell ref="A42:DD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76" zoomScaleNormal="89" zoomScaleSheetLayoutView="76" zoomScalePageLayoutView="0" workbookViewId="0" topLeftCell="A1">
      <selection activeCell="B9" sqref="B9"/>
    </sheetView>
  </sheetViews>
  <sheetFormatPr defaultColWidth="9.00390625" defaultRowHeight="12.75"/>
  <cols>
    <col min="1" max="1" width="7.00390625" style="29" customWidth="1"/>
    <col min="2" max="2" width="103.25390625" style="18" customWidth="1"/>
    <col min="3" max="3" width="21.25390625" style="20" bestFit="1" customWidth="1"/>
    <col min="4" max="16384" width="9.125" style="20" customWidth="1"/>
  </cols>
  <sheetData>
    <row r="1" spans="1:3" ht="15.75">
      <c r="A1" s="17"/>
      <c r="C1" s="19" t="s">
        <v>27</v>
      </c>
    </row>
    <row r="2" spans="1:3" ht="15.75">
      <c r="A2" s="152" t="s">
        <v>87</v>
      </c>
      <c r="B2" s="153"/>
      <c r="C2" s="153"/>
    </row>
    <row r="3" spans="1:3" ht="15.75">
      <c r="A3" s="152" t="s">
        <v>171</v>
      </c>
      <c r="B3" s="152"/>
      <c r="C3" s="152"/>
    </row>
    <row r="4" spans="1:3" ht="15.75">
      <c r="A4" s="154" t="s">
        <v>74</v>
      </c>
      <c r="B4" s="154"/>
      <c r="C4" s="154"/>
    </row>
    <row r="5" spans="1:3" ht="5.25" customHeight="1">
      <c r="A5" s="21"/>
      <c r="B5" s="21"/>
      <c r="C5" s="21"/>
    </row>
    <row r="6" spans="1:3" ht="25.5" customHeight="1">
      <c r="A6" s="22" t="s">
        <v>95</v>
      </c>
      <c r="B6" s="22" t="s">
        <v>0</v>
      </c>
      <c r="C6" s="23" t="s">
        <v>1</v>
      </c>
    </row>
    <row r="7" spans="1:3" ht="25.5" customHeight="1">
      <c r="A7" s="22">
        <v>1</v>
      </c>
      <c r="B7" s="22">
        <v>2</v>
      </c>
      <c r="C7" s="24">
        <v>3</v>
      </c>
    </row>
    <row r="8" spans="1:3" s="27" customFormat="1" ht="25.5" customHeight="1">
      <c r="A8" s="25" t="s">
        <v>34</v>
      </c>
      <c r="B8" s="26" t="s">
        <v>109</v>
      </c>
      <c r="C8" s="87">
        <f>C9+C11</f>
        <v>95498.4</v>
      </c>
    </row>
    <row r="9" spans="1:3" ht="25.5" customHeight="1">
      <c r="A9" s="25" t="s">
        <v>88</v>
      </c>
      <c r="B9" s="26" t="s">
        <v>108</v>
      </c>
      <c r="C9" s="87">
        <v>87890.9</v>
      </c>
    </row>
    <row r="10" spans="1:3" ht="25.5" customHeight="1">
      <c r="A10" s="25"/>
      <c r="B10" s="26" t="s">
        <v>107</v>
      </c>
      <c r="C10" s="88">
        <v>75440.1</v>
      </c>
    </row>
    <row r="11" spans="1:3" ht="25.5" customHeight="1">
      <c r="A11" s="25" t="s">
        <v>89</v>
      </c>
      <c r="B11" s="26" t="s">
        <v>72</v>
      </c>
      <c r="C11" s="87">
        <v>7607.5</v>
      </c>
    </row>
    <row r="12" spans="1:3" ht="25.5" customHeight="1">
      <c r="A12" s="25"/>
      <c r="B12" s="26" t="s">
        <v>107</v>
      </c>
      <c r="C12" s="87">
        <v>228</v>
      </c>
    </row>
    <row r="13" spans="1:3" ht="25.5" customHeight="1">
      <c r="A13" s="25" t="s">
        <v>33</v>
      </c>
      <c r="B13" s="26" t="s">
        <v>110</v>
      </c>
      <c r="C13" s="87">
        <f>C14+C19</f>
        <v>311.1</v>
      </c>
    </row>
    <row r="14" spans="1:3" s="27" customFormat="1" ht="25.5" customHeight="1">
      <c r="A14" s="25" t="s">
        <v>94</v>
      </c>
      <c r="B14" s="26" t="s">
        <v>90</v>
      </c>
      <c r="C14" s="87"/>
    </row>
    <row r="15" spans="1:3" ht="25.5" customHeight="1">
      <c r="A15" s="25"/>
      <c r="B15" s="28" t="s">
        <v>91</v>
      </c>
      <c r="C15" s="87"/>
    </row>
    <row r="16" spans="1:3" ht="25.5" customHeight="1">
      <c r="A16" s="25"/>
      <c r="B16" s="28" t="s">
        <v>92</v>
      </c>
      <c r="C16" s="89" t="s">
        <v>73</v>
      </c>
    </row>
    <row r="17" spans="1:3" ht="25.5" customHeight="1">
      <c r="A17" s="25"/>
      <c r="B17" s="28" t="s">
        <v>93</v>
      </c>
      <c r="C17" s="87" t="s">
        <v>73</v>
      </c>
    </row>
    <row r="18" spans="1:3" ht="25.5" customHeight="1">
      <c r="A18" s="25" t="s">
        <v>96</v>
      </c>
      <c r="B18" s="28" t="s">
        <v>97</v>
      </c>
      <c r="C18" s="87" t="s">
        <v>73</v>
      </c>
    </row>
    <row r="19" spans="1:3" ht="25.5" customHeight="1">
      <c r="A19" s="25" t="s">
        <v>99</v>
      </c>
      <c r="B19" s="28" t="s">
        <v>98</v>
      </c>
      <c r="C19" s="90">
        <v>311.1</v>
      </c>
    </row>
    <row r="20" spans="1:3" ht="25.5" customHeight="1">
      <c r="A20" s="25" t="s">
        <v>32</v>
      </c>
      <c r="B20" s="26" t="s">
        <v>100</v>
      </c>
      <c r="C20" s="87" t="s">
        <v>73</v>
      </c>
    </row>
    <row r="21" spans="1:3" ht="25.5" customHeight="1">
      <c r="A21" s="25" t="s">
        <v>101</v>
      </c>
      <c r="B21" s="28" t="s">
        <v>102</v>
      </c>
      <c r="C21" s="87" t="s">
        <v>73</v>
      </c>
    </row>
    <row r="22" spans="1:3" ht="25.5" customHeight="1">
      <c r="A22" s="25" t="s">
        <v>103</v>
      </c>
      <c r="B22" s="26" t="s">
        <v>104</v>
      </c>
      <c r="C22" s="87" t="s">
        <v>73</v>
      </c>
    </row>
    <row r="23" spans="1:3" ht="25.5" customHeight="1">
      <c r="A23" s="25" t="s">
        <v>105</v>
      </c>
      <c r="B23" s="26" t="s">
        <v>106</v>
      </c>
      <c r="C23" s="87" t="s">
        <v>73</v>
      </c>
    </row>
  </sheetData>
  <sheetProtection/>
  <mergeCells count="3">
    <mergeCell ref="A2:C2"/>
    <mergeCell ref="A3:C3"/>
    <mergeCell ref="A4:C4"/>
  </mergeCells>
  <printOptions/>
  <pageMargins left="0.5905511811023623" right="0.29527559055118113" top="0.29527559055118113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6"/>
  <sheetViews>
    <sheetView tabSelected="1" view="pageBreakPreview" zoomScaleNormal="80" zoomScaleSheetLayoutView="100" zoomScalePageLayoutView="0" workbookViewId="0" topLeftCell="A58">
      <selection activeCell="G69" sqref="G69"/>
    </sheetView>
  </sheetViews>
  <sheetFormatPr defaultColWidth="9.00390625" defaultRowHeight="12.75"/>
  <cols>
    <col min="1" max="1" width="38.25390625" style="1" customWidth="1"/>
    <col min="2" max="2" width="6.75390625" style="1" customWidth="1"/>
    <col min="3" max="3" width="12.75390625" style="1" customWidth="1"/>
    <col min="4" max="4" width="6.75390625" style="1" customWidth="1"/>
    <col min="5" max="5" width="8.375" style="1" customWidth="1"/>
    <col min="6" max="6" width="15.25390625" style="1" customWidth="1"/>
    <col min="7" max="7" width="22.625" style="2" customWidth="1"/>
    <col min="8" max="8" width="15.625" style="2" customWidth="1"/>
    <col min="9" max="9" width="9.25390625" style="1" customWidth="1"/>
    <col min="10" max="10" width="9.75390625" style="1" customWidth="1"/>
    <col min="11" max="11" width="14.875" style="2" bestFit="1" customWidth="1"/>
    <col min="12" max="12" width="9.125" style="1" customWidth="1"/>
    <col min="13" max="13" width="15.75390625" style="1" bestFit="1" customWidth="1"/>
    <col min="14" max="14" width="13.00390625" style="1" bestFit="1" customWidth="1"/>
    <col min="15" max="16384" width="9.125" style="1" customWidth="1"/>
  </cols>
  <sheetData>
    <row r="1" spans="1:12" ht="15.75">
      <c r="A1" s="155" t="s">
        <v>166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5.75">
      <c r="A2" s="30"/>
      <c r="B2" s="30"/>
      <c r="C2" s="30"/>
      <c r="D2" s="30"/>
      <c r="E2" s="30"/>
      <c r="F2" s="30"/>
      <c r="G2" s="31"/>
      <c r="H2" s="31"/>
      <c r="I2" s="30"/>
      <c r="J2" s="30"/>
      <c r="K2" s="162" t="s">
        <v>28</v>
      </c>
      <c r="L2" s="162"/>
    </row>
    <row r="3" spans="1:12" ht="15.75">
      <c r="A3" s="155" t="s">
        <v>112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5.75">
      <c r="A4" s="155" t="s">
        <v>173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5.75">
      <c r="A5" s="163" t="s">
        <v>111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7" spans="1:12" s="36" customFormat="1" ht="12.75" customHeight="1">
      <c r="A7" s="156" t="s">
        <v>0</v>
      </c>
      <c r="B7" s="156" t="s">
        <v>4</v>
      </c>
      <c r="C7" s="156" t="s">
        <v>35</v>
      </c>
      <c r="D7" s="159" t="s">
        <v>36</v>
      </c>
      <c r="E7" s="159" t="s">
        <v>37</v>
      </c>
      <c r="F7" s="156" t="s">
        <v>5</v>
      </c>
      <c r="G7" s="156"/>
      <c r="H7" s="156"/>
      <c r="I7" s="156"/>
      <c r="J7" s="156"/>
      <c r="K7" s="156"/>
      <c r="L7" s="156"/>
    </row>
    <row r="8" spans="1:12" s="36" customFormat="1" ht="15.75" customHeight="1">
      <c r="A8" s="156"/>
      <c r="B8" s="156"/>
      <c r="C8" s="156"/>
      <c r="D8" s="160"/>
      <c r="E8" s="160"/>
      <c r="F8" s="156" t="s">
        <v>6</v>
      </c>
      <c r="G8" s="156" t="s">
        <v>3</v>
      </c>
      <c r="H8" s="156"/>
      <c r="I8" s="156"/>
      <c r="J8" s="156"/>
      <c r="K8" s="156"/>
      <c r="L8" s="156"/>
    </row>
    <row r="9" spans="1:12" s="36" customFormat="1" ht="90" customHeight="1">
      <c r="A9" s="156"/>
      <c r="B9" s="156"/>
      <c r="C9" s="156"/>
      <c r="D9" s="160"/>
      <c r="E9" s="160"/>
      <c r="F9" s="156"/>
      <c r="G9" s="157" t="s">
        <v>113</v>
      </c>
      <c r="H9" s="158" t="s">
        <v>114</v>
      </c>
      <c r="I9" s="156" t="s">
        <v>7</v>
      </c>
      <c r="J9" s="156" t="s">
        <v>8</v>
      </c>
      <c r="K9" s="156" t="s">
        <v>9</v>
      </c>
      <c r="L9" s="156"/>
    </row>
    <row r="10" spans="1:12" s="36" customFormat="1" ht="40.5" customHeight="1">
      <c r="A10" s="156"/>
      <c r="B10" s="156"/>
      <c r="C10" s="156"/>
      <c r="D10" s="161"/>
      <c r="E10" s="161"/>
      <c r="F10" s="156"/>
      <c r="G10" s="157"/>
      <c r="H10" s="158"/>
      <c r="I10" s="156"/>
      <c r="J10" s="156"/>
      <c r="K10" s="35" t="s">
        <v>30</v>
      </c>
      <c r="L10" s="34" t="s">
        <v>10</v>
      </c>
    </row>
    <row r="11" spans="1:12" s="7" customFormat="1" ht="12.7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33">
        <v>7</v>
      </c>
      <c r="H11" s="33">
        <v>8</v>
      </c>
      <c r="I11" s="9">
        <v>9</v>
      </c>
      <c r="J11" s="9">
        <v>10</v>
      </c>
      <c r="K11" s="33">
        <v>11</v>
      </c>
      <c r="L11" s="9">
        <v>12</v>
      </c>
    </row>
    <row r="12" spans="1:14" ht="12.75">
      <c r="A12" s="80" t="s">
        <v>117</v>
      </c>
      <c r="B12" s="75">
        <v>100</v>
      </c>
      <c r="C12" s="75"/>
      <c r="D12" s="75"/>
      <c r="E12" s="75"/>
      <c r="F12" s="76">
        <f aca="true" t="shared" si="0" ref="F12:F19">SUM(G12:K12)</f>
        <v>46824152.76</v>
      </c>
      <c r="G12" s="76">
        <f>G14</f>
        <v>40385024.9</v>
      </c>
      <c r="H12" s="76">
        <f>H20</f>
        <v>6439127.86</v>
      </c>
      <c r="I12" s="76">
        <f>I20</f>
        <v>0</v>
      </c>
      <c r="J12" s="76" t="s">
        <v>73</v>
      </c>
      <c r="K12" s="76">
        <f>K14+K18+K19+K24+K25</f>
        <v>0</v>
      </c>
      <c r="L12" s="77">
        <f>L14</f>
        <v>0</v>
      </c>
      <c r="M12" s="3"/>
      <c r="N12" s="14"/>
    </row>
    <row r="13" spans="1:14" ht="12.75">
      <c r="A13" s="79" t="s">
        <v>115</v>
      </c>
      <c r="B13" s="8">
        <v>110</v>
      </c>
      <c r="C13" s="8"/>
      <c r="D13" s="8"/>
      <c r="E13" s="8"/>
      <c r="F13" s="65">
        <f t="shared" si="0"/>
        <v>0</v>
      </c>
      <c r="G13" s="43" t="s">
        <v>38</v>
      </c>
      <c r="H13" s="44" t="s">
        <v>38</v>
      </c>
      <c r="I13" s="45" t="s">
        <v>38</v>
      </c>
      <c r="J13" s="45" t="s">
        <v>38</v>
      </c>
      <c r="K13" s="44">
        <v>0</v>
      </c>
      <c r="L13" s="45" t="s">
        <v>38</v>
      </c>
      <c r="N13" s="14"/>
    </row>
    <row r="14" spans="1:13" ht="12.75">
      <c r="A14" s="39" t="s">
        <v>12</v>
      </c>
      <c r="B14" s="8">
        <v>120</v>
      </c>
      <c r="C14" s="8"/>
      <c r="D14" s="8"/>
      <c r="E14" s="8">
        <v>131</v>
      </c>
      <c r="F14" s="118">
        <f t="shared" si="0"/>
        <v>40385024.9</v>
      </c>
      <c r="G14" s="119">
        <f>G15+G16+G17</f>
        <v>40385024.9</v>
      </c>
      <c r="H14" s="66" t="s">
        <v>38</v>
      </c>
      <c r="I14" s="45" t="s">
        <v>11</v>
      </c>
      <c r="J14" s="45" t="s">
        <v>11</v>
      </c>
      <c r="K14" s="45">
        <v>0</v>
      </c>
      <c r="L14" s="45">
        <v>0</v>
      </c>
      <c r="M14" s="3"/>
    </row>
    <row r="15" spans="1:13" ht="12.75">
      <c r="A15" s="39"/>
      <c r="B15" s="8"/>
      <c r="C15" s="8">
        <v>924019000</v>
      </c>
      <c r="D15" s="73" t="s">
        <v>168</v>
      </c>
      <c r="E15" s="8">
        <v>131</v>
      </c>
      <c r="F15" s="84">
        <f>G15</f>
        <v>688789.9</v>
      </c>
      <c r="G15" s="85">
        <v>688789.9</v>
      </c>
      <c r="H15" s="66"/>
      <c r="I15" s="45"/>
      <c r="J15" s="45"/>
      <c r="K15" s="45"/>
      <c r="L15" s="45"/>
      <c r="M15" s="3"/>
    </row>
    <row r="16" spans="1:13" ht="12.75">
      <c r="A16" s="39"/>
      <c r="B16" s="8"/>
      <c r="C16" s="8">
        <v>924019223</v>
      </c>
      <c r="D16" s="73" t="s">
        <v>168</v>
      </c>
      <c r="E16" s="8">
        <v>131</v>
      </c>
      <c r="F16" s="84">
        <f>G16</f>
        <v>31518835</v>
      </c>
      <c r="G16" s="85">
        <v>31518835</v>
      </c>
      <c r="H16" s="66"/>
      <c r="I16" s="45"/>
      <c r="J16" s="45"/>
      <c r="K16" s="45"/>
      <c r="L16" s="45"/>
      <c r="M16" s="3"/>
    </row>
    <row r="17" spans="1:13" ht="12.75">
      <c r="A17" s="39"/>
      <c r="B17" s="8"/>
      <c r="C17" s="8">
        <v>924019101</v>
      </c>
      <c r="D17" s="73" t="s">
        <v>168</v>
      </c>
      <c r="E17" s="8">
        <v>131</v>
      </c>
      <c r="F17" s="84">
        <f>G17</f>
        <v>8177400</v>
      </c>
      <c r="G17" s="85">
        <v>8177400</v>
      </c>
      <c r="H17" s="66"/>
      <c r="I17" s="45"/>
      <c r="J17" s="45"/>
      <c r="K17" s="45"/>
      <c r="L17" s="45"/>
      <c r="M17" s="3"/>
    </row>
    <row r="18" spans="1:14" ht="25.5">
      <c r="A18" s="39" t="s">
        <v>13</v>
      </c>
      <c r="B18" s="8">
        <v>130</v>
      </c>
      <c r="C18" s="8"/>
      <c r="D18" s="8"/>
      <c r="E18" s="8"/>
      <c r="F18" s="65">
        <f t="shared" si="0"/>
        <v>0</v>
      </c>
      <c r="G18" s="67" t="s">
        <v>11</v>
      </c>
      <c r="H18" s="66" t="s">
        <v>38</v>
      </c>
      <c r="I18" s="8" t="s">
        <v>11</v>
      </c>
      <c r="J18" s="8" t="s">
        <v>11</v>
      </c>
      <c r="K18" s="44">
        <v>0</v>
      </c>
      <c r="L18" s="8" t="s">
        <v>11</v>
      </c>
      <c r="N18" s="14"/>
    </row>
    <row r="19" spans="1:13" ht="51">
      <c r="A19" s="39" t="s">
        <v>116</v>
      </c>
      <c r="B19" s="8">
        <v>140</v>
      </c>
      <c r="C19" s="8"/>
      <c r="D19" s="8"/>
      <c r="E19" s="8"/>
      <c r="F19" s="65">
        <f t="shared" si="0"/>
        <v>0</v>
      </c>
      <c r="G19" s="67" t="s">
        <v>11</v>
      </c>
      <c r="H19" s="66" t="s">
        <v>38</v>
      </c>
      <c r="I19" s="8" t="s">
        <v>11</v>
      </c>
      <c r="J19" s="8" t="s">
        <v>11</v>
      </c>
      <c r="K19" s="44">
        <v>0</v>
      </c>
      <c r="L19" s="8" t="s">
        <v>11</v>
      </c>
      <c r="M19" s="3"/>
    </row>
    <row r="20" spans="1:14" ht="25.5">
      <c r="A20" s="39" t="s">
        <v>14</v>
      </c>
      <c r="B20" s="8">
        <v>150</v>
      </c>
      <c r="C20" s="46"/>
      <c r="D20" s="73"/>
      <c r="E20" s="8">
        <v>152</v>
      </c>
      <c r="F20" s="65">
        <f aca="true" t="shared" si="1" ref="F20:F25">SUM(G20:K20)</f>
        <v>6439127.86</v>
      </c>
      <c r="G20" s="67" t="s">
        <v>11</v>
      </c>
      <c r="H20" s="66">
        <f>H21+H22+H23</f>
        <v>6439127.86</v>
      </c>
      <c r="I20" s="45">
        <v>0</v>
      </c>
      <c r="J20" s="8" t="s">
        <v>11</v>
      </c>
      <c r="K20" s="44" t="s">
        <v>11</v>
      </c>
      <c r="L20" s="8" t="s">
        <v>11</v>
      </c>
      <c r="N20" s="14"/>
    </row>
    <row r="21" spans="1:14" ht="12.75">
      <c r="A21" s="39"/>
      <c r="B21" s="8"/>
      <c r="C21" s="67">
        <v>924119224</v>
      </c>
      <c r="D21" s="73" t="s">
        <v>168</v>
      </c>
      <c r="E21" s="8">
        <v>152</v>
      </c>
      <c r="F21" s="66">
        <f t="shared" si="1"/>
        <v>693729</v>
      </c>
      <c r="G21" s="43"/>
      <c r="H21" s="86">
        <v>693729</v>
      </c>
      <c r="I21" s="45"/>
      <c r="J21" s="8"/>
      <c r="K21" s="44"/>
      <c r="L21" s="8"/>
      <c r="N21" s="14"/>
    </row>
    <row r="22" spans="1:14" ht="12.75">
      <c r="A22" s="39"/>
      <c r="B22" s="8"/>
      <c r="C22" s="67">
        <v>924119207</v>
      </c>
      <c r="D22" s="73" t="s">
        <v>168</v>
      </c>
      <c r="E22" s="8">
        <v>152</v>
      </c>
      <c r="F22" s="66">
        <f t="shared" si="1"/>
        <v>416875</v>
      </c>
      <c r="G22" s="43"/>
      <c r="H22" s="86">
        <v>416875</v>
      </c>
      <c r="I22" s="45"/>
      <c r="J22" s="8"/>
      <c r="K22" s="44"/>
      <c r="L22" s="8"/>
      <c r="N22" s="14"/>
    </row>
    <row r="23" spans="1:14" ht="12.75">
      <c r="A23" s="39"/>
      <c r="B23" s="8"/>
      <c r="C23" s="67">
        <v>924119143</v>
      </c>
      <c r="D23" s="73" t="s">
        <v>168</v>
      </c>
      <c r="E23" s="8">
        <v>152</v>
      </c>
      <c r="F23" s="66">
        <f t="shared" si="1"/>
        <v>5328523.86</v>
      </c>
      <c r="G23" s="43"/>
      <c r="H23" s="86">
        <v>5328523.86</v>
      </c>
      <c r="I23" s="45"/>
      <c r="J23" s="8"/>
      <c r="K23" s="44"/>
      <c r="L23" s="8"/>
      <c r="N23" s="14"/>
    </row>
    <row r="24" spans="1:12" ht="14.25" customHeight="1">
      <c r="A24" s="39" t="s">
        <v>15</v>
      </c>
      <c r="B24" s="8">
        <v>160</v>
      </c>
      <c r="C24" s="47"/>
      <c r="D24" s="73"/>
      <c r="E24" s="8"/>
      <c r="F24" s="65">
        <f t="shared" si="1"/>
        <v>0</v>
      </c>
      <c r="G24" s="43" t="s">
        <v>11</v>
      </c>
      <c r="H24" s="43" t="s">
        <v>38</v>
      </c>
      <c r="I24" s="8" t="s">
        <v>11</v>
      </c>
      <c r="J24" s="8" t="s">
        <v>11</v>
      </c>
      <c r="K24" s="48">
        <v>0</v>
      </c>
      <c r="L24" s="37" t="s">
        <v>73</v>
      </c>
    </row>
    <row r="25" spans="1:13" ht="12.75">
      <c r="A25" s="39" t="s">
        <v>16</v>
      </c>
      <c r="B25" s="8">
        <v>180</v>
      </c>
      <c r="C25" s="8"/>
      <c r="D25" s="73"/>
      <c r="E25" s="8"/>
      <c r="F25" s="65">
        <f t="shared" si="1"/>
        <v>0</v>
      </c>
      <c r="G25" s="43" t="s">
        <v>11</v>
      </c>
      <c r="H25" s="43" t="s">
        <v>38</v>
      </c>
      <c r="I25" s="8" t="s">
        <v>11</v>
      </c>
      <c r="J25" s="8" t="s">
        <v>11</v>
      </c>
      <c r="K25" s="48">
        <v>0</v>
      </c>
      <c r="L25" s="8" t="s">
        <v>11</v>
      </c>
      <c r="M25" s="11"/>
    </row>
    <row r="26" spans="1:14" ht="12.75">
      <c r="A26" s="80" t="s">
        <v>118</v>
      </c>
      <c r="B26" s="75">
        <v>200</v>
      </c>
      <c r="C26" s="75" t="s">
        <v>11</v>
      </c>
      <c r="D26" s="75"/>
      <c r="E26" s="75"/>
      <c r="F26" s="77">
        <f>SUM(G26:L26)</f>
        <v>47223152.76</v>
      </c>
      <c r="G26" s="77">
        <f aca="true" t="shared" si="2" ref="G26:L26">G27+G57+G58+G62+G47+G43+G42</f>
        <v>40385024.9</v>
      </c>
      <c r="H26" s="77">
        <f t="shared" si="2"/>
        <v>6838127.859999999</v>
      </c>
      <c r="I26" s="77">
        <f t="shared" si="2"/>
        <v>0</v>
      </c>
      <c r="J26" s="77">
        <f t="shared" si="2"/>
        <v>0</v>
      </c>
      <c r="K26" s="77">
        <f t="shared" si="2"/>
        <v>0</v>
      </c>
      <c r="L26" s="77">
        <f t="shared" si="2"/>
        <v>0</v>
      </c>
      <c r="M26" s="11"/>
      <c r="N26" s="11"/>
    </row>
    <row r="27" spans="1:13" ht="25.5">
      <c r="A27" s="39" t="s">
        <v>86</v>
      </c>
      <c r="B27" s="8">
        <v>210</v>
      </c>
      <c r="C27" s="8"/>
      <c r="D27" s="8"/>
      <c r="E27" s="8"/>
      <c r="F27" s="70">
        <f aca="true" t="shared" si="3" ref="F27:F46">SUM(G27:K27)</f>
        <v>32412976</v>
      </c>
      <c r="G27" s="71">
        <f aca="true" t="shared" si="4" ref="G27:L27">G28</f>
        <v>31302372</v>
      </c>
      <c r="H27" s="71">
        <f t="shared" si="4"/>
        <v>1110604</v>
      </c>
      <c r="I27" s="49">
        <f t="shared" si="4"/>
        <v>0</v>
      </c>
      <c r="J27" s="49">
        <f t="shared" si="4"/>
        <v>0</v>
      </c>
      <c r="K27" s="49">
        <f t="shared" si="4"/>
        <v>0</v>
      </c>
      <c r="L27" s="49">
        <f t="shared" si="4"/>
        <v>0</v>
      </c>
      <c r="M27" s="11"/>
    </row>
    <row r="28" spans="1:12" ht="25.5">
      <c r="A28" s="39" t="s">
        <v>119</v>
      </c>
      <c r="B28" s="8">
        <v>211</v>
      </c>
      <c r="C28" s="8"/>
      <c r="D28" s="8"/>
      <c r="E28" s="8"/>
      <c r="F28" s="70">
        <f t="shared" si="3"/>
        <v>32412976</v>
      </c>
      <c r="G28" s="71">
        <f>G29+G33+G37</f>
        <v>31302372</v>
      </c>
      <c r="H28" s="71">
        <f>H29+H33+H37</f>
        <v>1110604</v>
      </c>
      <c r="I28" s="49">
        <f>SUM(I29:I37)</f>
        <v>0</v>
      </c>
      <c r="J28" s="49">
        <f>SUM(J29:J37)</f>
        <v>0</v>
      </c>
      <c r="K28" s="49">
        <f>SUM(K29:K37)</f>
        <v>0</v>
      </c>
      <c r="L28" s="49">
        <f>SUM(L29:L37)</f>
        <v>0</v>
      </c>
    </row>
    <row r="29" spans="1:12" ht="12.75">
      <c r="A29" s="39" t="s">
        <v>120</v>
      </c>
      <c r="B29" s="8"/>
      <c r="C29" s="47"/>
      <c r="D29" s="8">
        <v>111</v>
      </c>
      <c r="E29" s="8">
        <v>211</v>
      </c>
      <c r="F29" s="70">
        <f t="shared" si="3"/>
        <v>24572547</v>
      </c>
      <c r="G29" s="71">
        <f>G30+G31</f>
        <v>24039729</v>
      </c>
      <c r="H29" s="71">
        <f>H30+H32</f>
        <v>532818</v>
      </c>
      <c r="I29" s="51"/>
      <c r="J29" s="51"/>
      <c r="K29" s="49"/>
      <c r="L29" s="51"/>
    </row>
    <row r="30" spans="1:12" ht="12.75">
      <c r="A30" s="39"/>
      <c r="B30" s="8"/>
      <c r="C30" s="47" t="s">
        <v>211</v>
      </c>
      <c r="D30" s="8">
        <v>111</v>
      </c>
      <c r="E30" s="8">
        <v>211</v>
      </c>
      <c r="F30" s="71">
        <f t="shared" si="3"/>
        <v>23454729</v>
      </c>
      <c r="G30" s="71">
        <v>23454729</v>
      </c>
      <c r="H30" s="71"/>
      <c r="I30" s="51"/>
      <c r="J30" s="51"/>
      <c r="K30" s="49"/>
      <c r="L30" s="51"/>
    </row>
    <row r="31" spans="1:12" ht="12.75">
      <c r="A31" s="39"/>
      <c r="B31" s="8"/>
      <c r="C31" s="47" t="s">
        <v>211</v>
      </c>
      <c r="D31" s="8">
        <v>111</v>
      </c>
      <c r="E31" s="8">
        <v>266</v>
      </c>
      <c r="F31" s="71">
        <f t="shared" si="3"/>
        <v>585000</v>
      </c>
      <c r="G31" s="71">
        <v>585000</v>
      </c>
      <c r="H31" s="71"/>
      <c r="I31" s="51"/>
      <c r="J31" s="51"/>
      <c r="K31" s="49"/>
      <c r="L31" s="51"/>
    </row>
    <row r="32" spans="1:12" ht="12.75">
      <c r="A32" s="39"/>
      <c r="B32" s="8"/>
      <c r="C32" s="73" t="s">
        <v>213</v>
      </c>
      <c r="D32" s="8">
        <v>111</v>
      </c>
      <c r="E32" s="8">
        <v>211</v>
      </c>
      <c r="F32" s="71">
        <f t="shared" si="3"/>
        <v>532818</v>
      </c>
      <c r="G32" s="71"/>
      <c r="H32" s="71">
        <v>532818</v>
      </c>
      <c r="I32" s="51"/>
      <c r="J32" s="51"/>
      <c r="K32" s="49"/>
      <c r="L32" s="51"/>
    </row>
    <row r="33" spans="1:14" ht="12.75">
      <c r="A33" s="39" t="s">
        <v>40</v>
      </c>
      <c r="B33" s="8"/>
      <c r="C33" s="43"/>
      <c r="D33" s="8">
        <v>112</v>
      </c>
      <c r="E33" s="8"/>
      <c r="F33" s="70">
        <f t="shared" si="3"/>
        <v>419520</v>
      </c>
      <c r="G33" s="71">
        <f>G35</f>
        <v>2645</v>
      </c>
      <c r="H33" s="71">
        <f>H34</f>
        <v>416875</v>
      </c>
      <c r="I33" s="51">
        <v>0</v>
      </c>
      <c r="J33" s="51">
        <v>0</v>
      </c>
      <c r="K33" s="49">
        <v>0</v>
      </c>
      <c r="L33" s="51">
        <v>0</v>
      </c>
      <c r="N33" s="11"/>
    </row>
    <row r="34" spans="1:14" ht="12.75">
      <c r="A34" s="39"/>
      <c r="B34" s="8"/>
      <c r="C34" s="67">
        <v>924119207</v>
      </c>
      <c r="D34" s="8">
        <v>112</v>
      </c>
      <c r="E34" s="8">
        <v>214</v>
      </c>
      <c r="F34" s="71">
        <f>SUM(G34:K34)</f>
        <v>416875</v>
      </c>
      <c r="G34" s="71"/>
      <c r="H34" s="71">
        <v>416875</v>
      </c>
      <c r="I34" s="51"/>
      <c r="J34" s="51"/>
      <c r="K34" s="49"/>
      <c r="L34" s="51"/>
      <c r="N34" s="11"/>
    </row>
    <row r="35" spans="1:14" ht="12.75">
      <c r="A35" s="39"/>
      <c r="B35" s="8"/>
      <c r="C35" s="47" t="s">
        <v>211</v>
      </c>
      <c r="D35" s="8">
        <v>112</v>
      </c>
      <c r="E35" s="8">
        <v>266</v>
      </c>
      <c r="F35" s="71">
        <f>SUM(G35:K35)</f>
        <v>2645</v>
      </c>
      <c r="G35" s="71">
        <v>2645</v>
      </c>
      <c r="H35" s="71"/>
      <c r="I35" s="51"/>
      <c r="J35" s="51"/>
      <c r="K35" s="49"/>
      <c r="L35" s="51"/>
      <c r="N35" s="11"/>
    </row>
    <row r="36" spans="1:12" ht="51">
      <c r="A36" s="39" t="s">
        <v>41</v>
      </c>
      <c r="B36" s="8"/>
      <c r="C36" s="8"/>
      <c r="D36" s="8"/>
      <c r="E36" s="8"/>
      <c r="F36" s="70">
        <f t="shared" si="3"/>
        <v>0</v>
      </c>
      <c r="G36" s="71">
        <v>0</v>
      </c>
      <c r="H36" s="71">
        <v>0</v>
      </c>
      <c r="I36" s="51"/>
      <c r="J36" s="51">
        <v>0</v>
      </c>
      <c r="K36" s="49">
        <v>0</v>
      </c>
      <c r="L36" s="51">
        <v>0</v>
      </c>
    </row>
    <row r="37" spans="1:12" ht="12.75">
      <c r="A37" s="39" t="s">
        <v>71</v>
      </c>
      <c r="B37" s="8"/>
      <c r="C37" s="47"/>
      <c r="D37" s="8">
        <v>119</v>
      </c>
      <c r="E37" s="8">
        <v>213</v>
      </c>
      <c r="F37" s="70">
        <f t="shared" si="3"/>
        <v>7420909</v>
      </c>
      <c r="G37" s="71">
        <f>G38+G39</f>
        <v>7259998</v>
      </c>
      <c r="H37" s="71">
        <f>H38+H39</f>
        <v>160911</v>
      </c>
      <c r="I37" s="51">
        <v>0</v>
      </c>
      <c r="J37" s="51">
        <v>0</v>
      </c>
      <c r="K37" s="49">
        <v>0</v>
      </c>
      <c r="L37" s="51">
        <v>0</v>
      </c>
    </row>
    <row r="38" spans="1:12" ht="12.75">
      <c r="A38" s="39"/>
      <c r="B38" s="8"/>
      <c r="C38" s="47" t="s">
        <v>211</v>
      </c>
      <c r="D38" s="8">
        <v>119</v>
      </c>
      <c r="E38" s="8">
        <v>213</v>
      </c>
      <c r="F38" s="71">
        <f>SUM(G38:K38)</f>
        <v>7259998</v>
      </c>
      <c r="G38" s="71">
        <v>7259998</v>
      </c>
      <c r="H38" s="71"/>
      <c r="I38" s="51"/>
      <c r="J38" s="51"/>
      <c r="K38" s="49"/>
      <c r="L38" s="51"/>
    </row>
    <row r="39" spans="1:12" ht="12.75">
      <c r="A39" s="39"/>
      <c r="B39" s="8"/>
      <c r="C39" s="73" t="s">
        <v>213</v>
      </c>
      <c r="D39" s="8">
        <v>119</v>
      </c>
      <c r="E39" s="8">
        <v>213</v>
      </c>
      <c r="F39" s="71">
        <f>SUM(G39:K39)</f>
        <v>160911</v>
      </c>
      <c r="G39" s="71"/>
      <c r="H39" s="71">
        <v>160911</v>
      </c>
      <c r="I39" s="51"/>
      <c r="J39" s="51"/>
      <c r="K39" s="49"/>
      <c r="L39" s="51"/>
    </row>
    <row r="40" spans="1:12" ht="25.5">
      <c r="A40" s="39" t="s">
        <v>17</v>
      </c>
      <c r="B40" s="8">
        <v>220</v>
      </c>
      <c r="C40" s="8"/>
      <c r="D40" s="8"/>
      <c r="E40" s="8"/>
      <c r="F40" s="70">
        <f t="shared" si="3"/>
        <v>0</v>
      </c>
      <c r="G40" s="49">
        <f aca="true" t="shared" si="5" ref="G40:L40">SUM(G41:G46)</f>
        <v>0</v>
      </c>
      <c r="H40" s="49">
        <f t="shared" si="5"/>
        <v>0</v>
      </c>
      <c r="I40" s="49">
        <f t="shared" si="5"/>
        <v>0</v>
      </c>
      <c r="J40" s="49">
        <f t="shared" si="5"/>
        <v>0</v>
      </c>
      <c r="K40" s="49">
        <f t="shared" si="5"/>
        <v>0</v>
      </c>
      <c r="L40" s="49">
        <f t="shared" si="5"/>
        <v>0</v>
      </c>
    </row>
    <row r="41" spans="1:12" ht="15" customHeight="1">
      <c r="A41" s="39" t="s">
        <v>2</v>
      </c>
      <c r="B41" s="50"/>
      <c r="C41" s="38"/>
      <c r="D41" s="8"/>
      <c r="E41" s="8"/>
      <c r="F41" s="70">
        <f t="shared" si="3"/>
        <v>0</v>
      </c>
      <c r="G41" s="49"/>
      <c r="H41" s="49"/>
      <c r="I41" s="51"/>
      <c r="J41" s="51"/>
      <c r="K41" s="49"/>
      <c r="L41" s="51"/>
    </row>
    <row r="42" spans="1:12" ht="38.25">
      <c r="A42" s="39" t="s">
        <v>42</v>
      </c>
      <c r="B42" s="8"/>
      <c r="C42" s="8"/>
      <c r="D42" s="8"/>
      <c r="E42" s="8"/>
      <c r="F42" s="70">
        <f t="shared" si="3"/>
        <v>0</v>
      </c>
      <c r="G42" s="49">
        <v>0</v>
      </c>
      <c r="H42" s="49"/>
      <c r="I42" s="49">
        <f>SUM(I43:I58)</f>
        <v>0</v>
      </c>
      <c r="J42" s="49">
        <f>SUM(J43:J58)</f>
        <v>0</v>
      </c>
      <c r="K42" s="49"/>
      <c r="L42" s="49">
        <f>SUM(L43:L58)</f>
        <v>0</v>
      </c>
    </row>
    <row r="43" spans="1:12" ht="25.5">
      <c r="A43" s="39" t="s">
        <v>43</v>
      </c>
      <c r="B43" s="8"/>
      <c r="C43" s="8"/>
      <c r="D43" s="8"/>
      <c r="E43" s="8"/>
      <c r="F43" s="70">
        <f t="shared" si="3"/>
        <v>0</v>
      </c>
      <c r="G43" s="49">
        <v>0</v>
      </c>
      <c r="H43" s="49">
        <v>0</v>
      </c>
      <c r="I43" s="49">
        <f>SUM(I47:I61)</f>
        <v>0</v>
      </c>
      <c r="J43" s="49">
        <f>SUM(J47:J62)</f>
        <v>0</v>
      </c>
      <c r="K43" s="49"/>
      <c r="L43" s="49">
        <f>SUM(L47:L62)</f>
        <v>0</v>
      </c>
    </row>
    <row r="44" spans="1:12" ht="13.5" customHeight="1">
      <c r="A44" s="39" t="s">
        <v>44</v>
      </c>
      <c r="B44" s="8"/>
      <c r="C44" s="8"/>
      <c r="D44" s="8"/>
      <c r="E44" s="8"/>
      <c r="F44" s="70">
        <f t="shared" si="3"/>
        <v>0</v>
      </c>
      <c r="G44" s="49"/>
      <c r="H44" s="49"/>
      <c r="I44" s="49">
        <f>SUM(I47:I98)</f>
        <v>0</v>
      </c>
      <c r="J44" s="49">
        <f>SUM(J47:J98)</f>
        <v>0</v>
      </c>
      <c r="K44" s="49"/>
      <c r="L44" s="49">
        <f>SUM(L47:L98)</f>
        <v>0</v>
      </c>
    </row>
    <row r="45" spans="1:12" ht="14.25" customHeight="1">
      <c r="A45" s="39" t="s">
        <v>45</v>
      </c>
      <c r="B45" s="8"/>
      <c r="C45" s="8"/>
      <c r="D45" s="8"/>
      <c r="E45" s="8"/>
      <c r="F45" s="70">
        <f t="shared" si="3"/>
        <v>0</v>
      </c>
      <c r="G45" s="49"/>
      <c r="H45" s="49"/>
      <c r="I45" s="49">
        <f>SUM(I57:I99)</f>
        <v>0</v>
      </c>
      <c r="J45" s="49">
        <f>SUM(J57:J99)</f>
        <v>0</v>
      </c>
      <c r="K45" s="49"/>
      <c r="L45" s="49">
        <f>SUM(L57:L99)</f>
        <v>0</v>
      </c>
    </row>
    <row r="46" spans="1:12" ht="12.75" customHeight="1">
      <c r="A46" s="39" t="s">
        <v>46</v>
      </c>
      <c r="B46" s="8"/>
      <c r="C46" s="8"/>
      <c r="D46" s="8"/>
      <c r="E46" s="8"/>
      <c r="F46" s="70">
        <f t="shared" si="3"/>
        <v>0</v>
      </c>
      <c r="G46" s="49"/>
      <c r="H46" s="49"/>
      <c r="I46" s="49">
        <f>SUM(I58:I99)</f>
        <v>0</v>
      </c>
      <c r="J46" s="49">
        <f>SUM(J58:J99)</f>
        <v>0</v>
      </c>
      <c r="K46" s="49"/>
      <c r="L46" s="49">
        <f>SUM(L58:L99)</f>
        <v>0</v>
      </c>
    </row>
    <row r="47" spans="1:12" ht="25.5">
      <c r="A47" s="39" t="s">
        <v>18</v>
      </c>
      <c r="B47" s="8">
        <v>230</v>
      </c>
      <c r="C47" s="8"/>
      <c r="D47" s="8">
        <v>851</v>
      </c>
      <c r="E47" s="8">
        <v>291</v>
      </c>
      <c r="F47" s="42">
        <f>SUM(G47:K47)</f>
        <v>1687963</v>
      </c>
      <c r="G47" s="71">
        <f aca="true" t="shared" si="6" ref="G47:L47">SUM(G48:G50)</f>
        <v>1687963</v>
      </c>
      <c r="H47" s="49">
        <f t="shared" si="6"/>
        <v>0</v>
      </c>
      <c r="I47" s="49">
        <f t="shared" si="6"/>
        <v>0</v>
      </c>
      <c r="J47" s="49">
        <f t="shared" si="6"/>
        <v>0</v>
      </c>
      <c r="K47" s="49">
        <f t="shared" si="6"/>
        <v>0</v>
      </c>
      <c r="L47" s="49">
        <f t="shared" si="6"/>
        <v>0</v>
      </c>
    </row>
    <row r="48" spans="1:12" ht="12" customHeight="1">
      <c r="A48" s="39" t="s">
        <v>2</v>
      </c>
      <c r="B48" s="50"/>
      <c r="C48" s="8"/>
      <c r="D48" s="8"/>
      <c r="E48" s="8"/>
      <c r="F48" s="42"/>
      <c r="G48" s="71"/>
      <c r="H48" s="49"/>
      <c r="I48" s="51"/>
      <c r="J48" s="51"/>
      <c r="K48" s="49"/>
      <c r="L48" s="51"/>
    </row>
    <row r="49" spans="1:12" ht="22.5" customHeight="1">
      <c r="A49" s="39" t="s">
        <v>47</v>
      </c>
      <c r="B49" s="8"/>
      <c r="C49" s="8"/>
      <c r="D49" s="8"/>
      <c r="E49" s="8"/>
      <c r="F49" s="52"/>
      <c r="G49" s="71"/>
      <c r="H49" s="49"/>
      <c r="I49" s="49">
        <f>SUM(I50:I102)</f>
        <v>0</v>
      </c>
      <c r="J49" s="49">
        <f>SUM(J50:J102)</f>
        <v>0</v>
      </c>
      <c r="K49" s="49"/>
      <c r="L49" s="49">
        <f>SUM(L50:L102)</f>
        <v>0</v>
      </c>
    </row>
    <row r="50" spans="1:12" ht="12.75">
      <c r="A50" s="39" t="s">
        <v>48</v>
      </c>
      <c r="B50" s="8"/>
      <c r="C50" s="8"/>
      <c r="D50" s="8"/>
      <c r="E50" s="8"/>
      <c r="F50" s="42">
        <f>SUM(G50:K50)</f>
        <v>1687963</v>
      </c>
      <c r="G50" s="71">
        <f>G52</f>
        <v>1687963</v>
      </c>
      <c r="H50" s="49">
        <f>SUM(H51:H56)</f>
        <v>0</v>
      </c>
      <c r="I50" s="49">
        <f>SUM(I51:I56)</f>
        <v>0</v>
      </c>
      <c r="J50" s="49">
        <f>SUM(J51:J56)</f>
        <v>0</v>
      </c>
      <c r="K50" s="49">
        <f>SUM(K51:K56)</f>
        <v>0</v>
      </c>
      <c r="L50" s="49">
        <f>SUM(L51:L56)</f>
        <v>0</v>
      </c>
    </row>
    <row r="51" spans="1:12" ht="12.75">
      <c r="A51" s="39" t="s">
        <v>39</v>
      </c>
      <c r="B51" s="8"/>
      <c r="C51" s="8"/>
      <c r="D51" s="8"/>
      <c r="E51" s="8"/>
      <c r="F51" s="42"/>
      <c r="G51" s="71"/>
      <c r="H51" s="49"/>
      <c r="I51" s="51"/>
      <c r="J51" s="51"/>
      <c r="K51" s="49"/>
      <c r="L51" s="51"/>
    </row>
    <row r="52" spans="1:12" ht="25.5">
      <c r="A52" s="39" t="s">
        <v>49</v>
      </c>
      <c r="B52" s="8"/>
      <c r="C52" s="38"/>
      <c r="D52" s="8">
        <v>851</v>
      </c>
      <c r="E52" s="8">
        <v>291</v>
      </c>
      <c r="F52" s="42">
        <f>SUM(G52:K52)</f>
        <v>1687963</v>
      </c>
      <c r="G52" s="71">
        <f>G53+G54</f>
        <v>1687963</v>
      </c>
      <c r="H52" s="49"/>
      <c r="I52" s="51"/>
      <c r="J52" s="51"/>
      <c r="K52" s="49"/>
      <c r="L52" s="51"/>
    </row>
    <row r="53" spans="1:12" ht="12.75">
      <c r="A53" s="39"/>
      <c r="B53" s="8"/>
      <c r="C53" s="8">
        <v>924019101</v>
      </c>
      <c r="D53" s="8">
        <v>851</v>
      </c>
      <c r="E53" s="8">
        <v>291</v>
      </c>
      <c r="F53" s="51">
        <f>SUM(G53:K53)</f>
        <v>1071393</v>
      </c>
      <c r="G53" s="71">
        <v>1071393</v>
      </c>
      <c r="H53" s="49"/>
      <c r="I53" s="51"/>
      <c r="J53" s="51"/>
      <c r="K53" s="49"/>
      <c r="L53" s="51"/>
    </row>
    <row r="54" spans="1:12" ht="12.75">
      <c r="A54" s="39"/>
      <c r="B54" s="8"/>
      <c r="C54" s="8">
        <v>924019000</v>
      </c>
      <c r="D54" s="8">
        <v>851</v>
      </c>
      <c r="E54" s="8">
        <v>291</v>
      </c>
      <c r="F54" s="51">
        <f>SUM(G54:K54)</f>
        <v>616570</v>
      </c>
      <c r="G54" s="71">
        <v>616570</v>
      </c>
      <c r="H54" s="49"/>
      <c r="I54" s="51"/>
      <c r="J54" s="51"/>
      <c r="K54" s="49"/>
      <c r="L54" s="51"/>
    </row>
    <row r="55" spans="1:12" ht="12.75">
      <c r="A55" s="39" t="s">
        <v>121</v>
      </c>
      <c r="B55" s="8"/>
      <c r="C55" s="8"/>
      <c r="D55" s="8"/>
      <c r="E55" s="8"/>
      <c r="F55" s="42">
        <f aca="true" t="shared" si="7" ref="F55:F61">SUM(G55:K55)</f>
        <v>0</v>
      </c>
      <c r="G55" s="49">
        <v>0</v>
      </c>
      <c r="H55" s="49"/>
      <c r="I55" s="51"/>
      <c r="J55" s="51"/>
      <c r="K55" s="49"/>
      <c r="L55" s="51"/>
    </row>
    <row r="56" spans="1:12" ht="12.75" customHeight="1">
      <c r="A56" s="39" t="s">
        <v>50</v>
      </c>
      <c r="B56" s="8"/>
      <c r="C56" s="8"/>
      <c r="D56" s="8"/>
      <c r="E56" s="8"/>
      <c r="F56" s="42">
        <f t="shared" si="7"/>
        <v>0</v>
      </c>
      <c r="G56" s="49"/>
      <c r="H56" s="49"/>
      <c r="I56" s="51"/>
      <c r="J56" s="51"/>
      <c r="K56" s="49"/>
      <c r="L56" s="51"/>
    </row>
    <row r="57" spans="1:12" ht="12.75">
      <c r="A57" s="39" t="s">
        <v>29</v>
      </c>
      <c r="B57" s="8">
        <v>240</v>
      </c>
      <c r="C57" s="8"/>
      <c r="D57" s="8"/>
      <c r="E57" s="8"/>
      <c r="F57" s="42">
        <f t="shared" si="7"/>
        <v>0</v>
      </c>
      <c r="G57" s="49">
        <v>0</v>
      </c>
      <c r="H57" s="49">
        <v>0</v>
      </c>
      <c r="I57" s="51">
        <v>0</v>
      </c>
      <c r="J57" s="51">
        <v>0</v>
      </c>
      <c r="K57" s="49">
        <v>0</v>
      </c>
      <c r="L57" s="51">
        <v>0</v>
      </c>
    </row>
    <row r="58" spans="1:12" ht="25.5">
      <c r="A58" s="39" t="s">
        <v>51</v>
      </c>
      <c r="B58" s="8">
        <v>250</v>
      </c>
      <c r="C58" s="8"/>
      <c r="D58" s="8"/>
      <c r="E58" s="8"/>
      <c r="F58" s="42">
        <f t="shared" si="7"/>
        <v>0</v>
      </c>
      <c r="G58" s="49">
        <f aca="true" t="shared" si="8" ref="G58:L58">SUM(G59:G61)</f>
        <v>0</v>
      </c>
      <c r="H58" s="49">
        <f t="shared" si="8"/>
        <v>0</v>
      </c>
      <c r="I58" s="49">
        <f t="shared" si="8"/>
        <v>0</v>
      </c>
      <c r="J58" s="49">
        <f t="shared" si="8"/>
        <v>0</v>
      </c>
      <c r="K58" s="49"/>
      <c r="L58" s="49">
        <f t="shared" si="8"/>
        <v>0</v>
      </c>
    </row>
    <row r="59" spans="1:12" ht="16.5" customHeight="1">
      <c r="A59" s="39" t="s">
        <v>2</v>
      </c>
      <c r="B59" s="50"/>
      <c r="C59" s="8"/>
      <c r="D59" s="8"/>
      <c r="E59" s="8"/>
      <c r="F59" s="42">
        <f t="shared" si="7"/>
        <v>0</v>
      </c>
      <c r="G59" s="49"/>
      <c r="H59" s="49"/>
      <c r="I59" s="51"/>
      <c r="J59" s="51"/>
      <c r="K59" s="49"/>
      <c r="L59" s="51"/>
    </row>
    <row r="60" spans="1:12" ht="25.5">
      <c r="A60" s="39" t="s">
        <v>52</v>
      </c>
      <c r="B60" s="8"/>
      <c r="C60" s="8"/>
      <c r="D60" s="8"/>
      <c r="E60" s="8"/>
      <c r="F60" s="42">
        <f t="shared" si="7"/>
        <v>0</v>
      </c>
      <c r="G60" s="49"/>
      <c r="H60" s="49"/>
      <c r="I60" s="51"/>
      <c r="J60" s="51"/>
      <c r="K60" s="49"/>
      <c r="L60" s="51"/>
    </row>
    <row r="61" spans="1:12" ht="12.75" customHeight="1">
      <c r="A61" s="39" t="s">
        <v>122</v>
      </c>
      <c r="B61" s="8"/>
      <c r="C61" s="38"/>
      <c r="D61" s="8"/>
      <c r="E61" s="8"/>
      <c r="F61" s="42">
        <f t="shared" si="7"/>
        <v>0</v>
      </c>
      <c r="G61" s="49"/>
      <c r="H61" s="49"/>
      <c r="I61" s="51"/>
      <c r="J61" s="51"/>
      <c r="K61" s="49"/>
      <c r="L61" s="51"/>
    </row>
    <row r="62" spans="1:12" ht="25.5">
      <c r="A62" s="39" t="s">
        <v>53</v>
      </c>
      <c r="B62" s="8">
        <v>260</v>
      </c>
      <c r="C62" s="47"/>
      <c r="D62" s="8"/>
      <c r="E62" s="8"/>
      <c r="F62" s="42">
        <f>SUM(G62:K62)</f>
        <v>13122213.76</v>
      </c>
      <c r="G62" s="49">
        <f>G64+G65+G66+G72+G73+G76+G80+G81+G91+G92+G98</f>
        <v>7394689.9</v>
      </c>
      <c r="H62" s="49">
        <f>H64+H65+H66+H72+H73+H76+H80+H81+H91+H92+H98</f>
        <v>5727523.859999999</v>
      </c>
      <c r="I62" s="49"/>
      <c r="J62" s="49"/>
      <c r="K62" s="49">
        <v>0</v>
      </c>
      <c r="L62" s="49">
        <f>L64+L65+L66+L72+L73+L76+L80+L81+L91+L92+L98</f>
        <v>0</v>
      </c>
    </row>
    <row r="63" spans="1:12" ht="12.75">
      <c r="A63" s="39" t="s">
        <v>3</v>
      </c>
      <c r="B63" s="50"/>
      <c r="C63" s="8"/>
      <c r="D63" s="38"/>
      <c r="E63" s="38"/>
      <c r="F63" s="42"/>
      <c r="G63" s="49"/>
      <c r="H63" s="49"/>
      <c r="I63" s="51"/>
      <c r="J63" s="51"/>
      <c r="K63" s="49"/>
      <c r="L63" s="51"/>
    </row>
    <row r="64" spans="1:12" ht="12.75">
      <c r="A64" s="39" t="s">
        <v>54</v>
      </c>
      <c r="B64" s="8"/>
      <c r="C64" s="8">
        <v>924019101</v>
      </c>
      <c r="D64" s="8">
        <v>244</v>
      </c>
      <c r="E64" s="8">
        <v>221</v>
      </c>
      <c r="F64" s="70">
        <f>SUM(G64:K64)</f>
        <v>145283</v>
      </c>
      <c r="G64" s="71">
        <v>145283</v>
      </c>
      <c r="H64" s="71"/>
      <c r="I64" s="51"/>
      <c r="J64" s="51"/>
      <c r="K64" s="49"/>
      <c r="L64" s="51"/>
    </row>
    <row r="65" spans="1:12" ht="12.75">
      <c r="A65" s="39" t="s">
        <v>55</v>
      </c>
      <c r="B65" s="8"/>
      <c r="C65" s="8">
        <v>924019101</v>
      </c>
      <c r="D65" s="8">
        <v>244</v>
      </c>
      <c r="E65" s="8">
        <v>222</v>
      </c>
      <c r="F65" s="70">
        <f>SUM(G65:K65)</f>
        <v>32000</v>
      </c>
      <c r="G65" s="71">
        <v>32000</v>
      </c>
      <c r="H65" s="71"/>
      <c r="I65" s="51"/>
      <c r="J65" s="51"/>
      <c r="K65" s="49"/>
      <c r="L65" s="51"/>
    </row>
    <row r="66" spans="1:12" ht="27" customHeight="1">
      <c r="A66" s="39" t="s">
        <v>123</v>
      </c>
      <c r="B66" s="8"/>
      <c r="C66" s="8"/>
      <c r="D66" s="8"/>
      <c r="E66" s="8"/>
      <c r="F66" s="70">
        <f>SUM(G66:K66)</f>
        <v>2871359.9</v>
      </c>
      <c r="G66" s="71">
        <f aca="true" t="shared" si="9" ref="G66:L66">SUM(G67:G71)</f>
        <v>2871359.9</v>
      </c>
      <c r="H66" s="71">
        <f t="shared" si="9"/>
        <v>0</v>
      </c>
      <c r="I66" s="49">
        <f t="shared" si="9"/>
        <v>0</v>
      </c>
      <c r="J66" s="49">
        <f t="shared" si="9"/>
        <v>0</v>
      </c>
      <c r="K66" s="49">
        <f t="shared" si="9"/>
        <v>0</v>
      </c>
      <c r="L66" s="49">
        <f t="shared" si="9"/>
        <v>0</v>
      </c>
    </row>
    <row r="67" spans="1:12" ht="12.75">
      <c r="A67" s="39" t="s">
        <v>39</v>
      </c>
      <c r="B67" s="8"/>
      <c r="C67" s="8"/>
      <c r="D67" s="8"/>
      <c r="E67" s="8"/>
      <c r="F67" s="70"/>
      <c r="G67" s="71"/>
      <c r="H67" s="71"/>
      <c r="I67" s="51"/>
      <c r="J67" s="51"/>
      <c r="K67" s="49"/>
      <c r="L67" s="51"/>
    </row>
    <row r="68" spans="1:12" ht="12.75">
      <c r="A68" s="39" t="s">
        <v>57</v>
      </c>
      <c r="B68" s="8"/>
      <c r="C68" s="8">
        <v>924019000</v>
      </c>
      <c r="D68" s="8">
        <v>244</v>
      </c>
      <c r="E68" s="8">
        <v>223</v>
      </c>
      <c r="F68" s="71">
        <f aca="true" t="shared" si="10" ref="F68:F81">SUM(G68:K68)</f>
        <v>72219.9</v>
      </c>
      <c r="G68" s="71">
        <v>72219.9</v>
      </c>
      <c r="H68" s="71"/>
      <c r="I68" s="51"/>
      <c r="J68" s="51"/>
      <c r="K68" s="49"/>
      <c r="L68" s="51"/>
    </row>
    <row r="69" spans="1:12" ht="12.75">
      <c r="A69" s="39" t="s">
        <v>56</v>
      </c>
      <c r="B69" s="8"/>
      <c r="C69" s="8">
        <v>924019101</v>
      </c>
      <c r="D69" s="8">
        <v>244</v>
      </c>
      <c r="E69" s="8">
        <v>223</v>
      </c>
      <c r="F69" s="71">
        <f t="shared" si="10"/>
        <v>1653160</v>
      </c>
      <c r="G69" s="71">
        <v>1653160</v>
      </c>
      <c r="H69" s="71"/>
      <c r="I69" s="51"/>
      <c r="J69" s="51"/>
      <c r="K69" s="49"/>
      <c r="L69" s="51"/>
    </row>
    <row r="70" spans="1:12" ht="12.75">
      <c r="A70" s="39" t="s">
        <v>57</v>
      </c>
      <c r="B70" s="8"/>
      <c r="C70" s="8">
        <v>924019101</v>
      </c>
      <c r="D70" s="8">
        <v>244</v>
      </c>
      <c r="E70" s="8">
        <v>223</v>
      </c>
      <c r="F70" s="71">
        <f t="shared" si="10"/>
        <v>702450</v>
      </c>
      <c r="G70" s="71">
        <v>702450</v>
      </c>
      <c r="H70" s="71"/>
      <c r="I70" s="51"/>
      <c r="J70" s="51"/>
      <c r="K70" s="49"/>
      <c r="L70" s="51"/>
    </row>
    <row r="71" spans="1:12" ht="12.75">
      <c r="A71" s="39" t="s">
        <v>58</v>
      </c>
      <c r="B71" s="8"/>
      <c r="C71" s="8">
        <v>924019101</v>
      </c>
      <c r="D71" s="8">
        <v>244</v>
      </c>
      <c r="E71" s="8">
        <v>223</v>
      </c>
      <c r="F71" s="71">
        <f t="shared" si="10"/>
        <v>443530</v>
      </c>
      <c r="G71" s="71">
        <v>443530</v>
      </c>
      <c r="H71" s="71"/>
      <c r="I71" s="51"/>
      <c r="J71" s="51"/>
      <c r="K71" s="49"/>
      <c r="L71" s="51"/>
    </row>
    <row r="72" spans="1:12" ht="12.75">
      <c r="A72" s="39" t="s">
        <v>59</v>
      </c>
      <c r="B72" s="8"/>
      <c r="C72" s="8"/>
      <c r="D72" s="8">
        <v>244</v>
      </c>
      <c r="E72" s="8">
        <v>224</v>
      </c>
      <c r="F72" s="42">
        <f t="shared" si="10"/>
        <v>0</v>
      </c>
      <c r="G72" s="71">
        <v>0</v>
      </c>
      <c r="H72" s="71"/>
      <c r="I72" s="51"/>
      <c r="J72" s="51"/>
      <c r="K72" s="49"/>
      <c r="L72" s="51"/>
    </row>
    <row r="73" spans="1:12" ht="12.75">
      <c r="A73" s="39" t="s">
        <v>60</v>
      </c>
      <c r="B73" s="8"/>
      <c r="C73" s="8"/>
      <c r="D73" s="8">
        <v>244</v>
      </c>
      <c r="E73" s="8">
        <v>225</v>
      </c>
      <c r="F73" s="42">
        <f t="shared" si="10"/>
        <v>4004032.86</v>
      </c>
      <c r="G73" s="71">
        <f>G74+G75</f>
        <v>479159</v>
      </c>
      <c r="H73" s="71">
        <f>H74+H75</f>
        <v>3524873.86</v>
      </c>
      <c r="I73" s="51">
        <v>0</v>
      </c>
      <c r="J73" s="51">
        <v>0</v>
      </c>
      <c r="K73" s="49">
        <v>0</v>
      </c>
      <c r="L73" s="51">
        <v>0</v>
      </c>
    </row>
    <row r="74" spans="1:12" ht="12.75">
      <c r="A74" s="39"/>
      <c r="B74" s="8"/>
      <c r="C74" s="8">
        <v>924019101</v>
      </c>
      <c r="D74" s="8">
        <v>244</v>
      </c>
      <c r="E74" s="8">
        <v>225</v>
      </c>
      <c r="F74" s="51">
        <f t="shared" si="10"/>
        <v>479159</v>
      </c>
      <c r="G74" s="71">
        <v>479159</v>
      </c>
      <c r="H74" s="71"/>
      <c r="I74" s="51"/>
      <c r="J74" s="51"/>
      <c r="K74" s="49"/>
      <c r="L74" s="51"/>
    </row>
    <row r="75" spans="1:12" ht="12.75">
      <c r="A75" s="39"/>
      <c r="B75" s="8"/>
      <c r="C75" s="8">
        <v>924119143</v>
      </c>
      <c r="D75" s="8">
        <v>244</v>
      </c>
      <c r="E75" s="8">
        <v>225</v>
      </c>
      <c r="F75" s="51">
        <f t="shared" si="10"/>
        <v>3524873.86</v>
      </c>
      <c r="G75" s="71"/>
      <c r="H75" s="71">
        <v>3524873.86</v>
      </c>
      <c r="I75" s="51"/>
      <c r="J75" s="51"/>
      <c r="K75" s="49"/>
      <c r="L75" s="51"/>
    </row>
    <row r="76" spans="1:12" ht="12.75">
      <c r="A76" s="39" t="s">
        <v>61</v>
      </c>
      <c r="B76" s="8"/>
      <c r="C76" s="8"/>
      <c r="D76" s="8">
        <v>244</v>
      </c>
      <c r="E76" s="8">
        <v>310</v>
      </c>
      <c r="F76" s="42">
        <f t="shared" si="10"/>
        <v>2536113</v>
      </c>
      <c r="G76" s="71">
        <f>G77+G78+G79</f>
        <v>333463</v>
      </c>
      <c r="H76" s="71">
        <f>H77+H78+H79</f>
        <v>2202650</v>
      </c>
      <c r="I76" s="51"/>
      <c r="J76" s="51"/>
      <c r="K76" s="49"/>
      <c r="L76" s="51"/>
    </row>
    <row r="77" spans="1:12" ht="12.75">
      <c r="A77" s="39"/>
      <c r="B77" s="8"/>
      <c r="C77" s="8">
        <v>924019223</v>
      </c>
      <c r="D77" s="8">
        <v>244</v>
      </c>
      <c r="E77" s="8">
        <v>310</v>
      </c>
      <c r="F77" s="51">
        <f t="shared" si="10"/>
        <v>196463</v>
      </c>
      <c r="G77" s="71">
        <v>196463</v>
      </c>
      <c r="H77" s="71"/>
      <c r="I77" s="51"/>
      <c r="J77" s="51"/>
      <c r="K77" s="49"/>
      <c r="L77" s="51"/>
    </row>
    <row r="78" spans="1:12" ht="12.75">
      <c r="A78" s="39"/>
      <c r="B78" s="8"/>
      <c r="C78" s="8">
        <v>924019101</v>
      </c>
      <c r="D78" s="8">
        <v>244</v>
      </c>
      <c r="E78" s="8">
        <v>310</v>
      </c>
      <c r="F78" s="51">
        <f t="shared" si="10"/>
        <v>137000</v>
      </c>
      <c r="G78" s="71">
        <v>137000</v>
      </c>
      <c r="H78" s="71"/>
      <c r="I78" s="51"/>
      <c r="J78" s="51"/>
      <c r="K78" s="49"/>
      <c r="L78" s="51"/>
    </row>
    <row r="79" spans="1:12" ht="12.75">
      <c r="A79" s="39"/>
      <c r="B79" s="8"/>
      <c r="C79" s="67">
        <v>924119143</v>
      </c>
      <c r="D79" s="8">
        <v>244</v>
      </c>
      <c r="E79" s="8">
        <v>310</v>
      </c>
      <c r="F79" s="51">
        <f t="shared" si="10"/>
        <v>2202650</v>
      </c>
      <c r="G79" s="71"/>
      <c r="H79" s="71">
        <v>2202650</v>
      </c>
      <c r="I79" s="51"/>
      <c r="J79" s="51"/>
      <c r="K79" s="49"/>
      <c r="L79" s="51"/>
    </row>
    <row r="80" spans="1:12" ht="12.75">
      <c r="A80" s="39" t="s">
        <v>62</v>
      </c>
      <c r="B80" s="8"/>
      <c r="C80" s="8"/>
      <c r="D80" s="8"/>
      <c r="E80" s="8"/>
      <c r="F80" s="42">
        <f t="shared" si="10"/>
        <v>0</v>
      </c>
      <c r="G80" s="71"/>
      <c r="H80" s="71"/>
      <c r="I80" s="51"/>
      <c r="J80" s="51"/>
      <c r="K80" s="49"/>
      <c r="L80" s="51"/>
    </row>
    <row r="81" spans="1:12" ht="12.75">
      <c r="A81" s="39" t="s">
        <v>63</v>
      </c>
      <c r="B81" s="8"/>
      <c r="C81" s="8"/>
      <c r="D81" s="8">
        <v>244</v>
      </c>
      <c r="E81" s="8">
        <v>340</v>
      </c>
      <c r="F81" s="42">
        <f t="shared" si="10"/>
        <v>3248578</v>
      </c>
      <c r="G81" s="71">
        <f>G83+G84+G85+G86+G87</f>
        <v>3248578</v>
      </c>
      <c r="H81" s="71">
        <f>SUM(H82:H90)</f>
        <v>0</v>
      </c>
      <c r="I81" s="49">
        <f>SUM(I82:I90)</f>
        <v>0</v>
      </c>
      <c r="J81" s="49">
        <f>SUM(J82:J90)</f>
        <v>0</v>
      </c>
      <c r="K81" s="49">
        <v>0</v>
      </c>
      <c r="L81" s="49">
        <f>SUM(L82:L90)</f>
        <v>0</v>
      </c>
    </row>
    <row r="82" spans="1:12" ht="12.75">
      <c r="A82" s="39" t="s">
        <v>39</v>
      </c>
      <c r="B82" s="8"/>
      <c r="C82" s="8"/>
      <c r="D82" s="8"/>
      <c r="E82" s="8"/>
      <c r="F82" s="42"/>
      <c r="G82" s="71"/>
      <c r="H82" s="71"/>
      <c r="I82" s="51"/>
      <c r="J82" s="51"/>
      <c r="K82" s="49"/>
      <c r="L82" s="51"/>
    </row>
    <row r="83" spans="1:12" ht="12.75" customHeight="1">
      <c r="A83" s="39" t="s">
        <v>64</v>
      </c>
      <c r="B83" s="8"/>
      <c r="C83" s="8">
        <v>924019101</v>
      </c>
      <c r="D83" s="8">
        <v>244</v>
      </c>
      <c r="E83" s="8">
        <v>341</v>
      </c>
      <c r="F83" s="51">
        <f aca="true" t="shared" si="11" ref="F83:F92">SUM(G83:K83)</f>
        <v>8000</v>
      </c>
      <c r="G83" s="71">
        <v>8000</v>
      </c>
      <c r="H83" s="71"/>
      <c r="I83" s="51"/>
      <c r="J83" s="51"/>
      <c r="K83" s="49"/>
      <c r="L83" s="51"/>
    </row>
    <row r="84" spans="1:12" ht="12.75">
      <c r="A84" s="39" t="s">
        <v>65</v>
      </c>
      <c r="B84" s="8"/>
      <c r="C84" s="8">
        <v>924019101</v>
      </c>
      <c r="D84" s="8">
        <v>244</v>
      </c>
      <c r="E84" s="8">
        <v>342</v>
      </c>
      <c r="F84" s="51">
        <f t="shared" si="11"/>
        <v>2543578</v>
      </c>
      <c r="G84" s="71">
        <v>2543578</v>
      </c>
      <c r="H84" s="71"/>
      <c r="I84" s="51"/>
      <c r="J84" s="51"/>
      <c r="K84" s="49"/>
      <c r="L84" s="51"/>
    </row>
    <row r="85" spans="1:12" ht="12.75">
      <c r="A85" s="39" t="s">
        <v>215</v>
      </c>
      <c r="B85" s="8"/>
      <c r="C85" s="8">
        <v>924019101</v>
      </c>
      <c r="D85" s="8">
        <v>244</v>
      </c>
      <c r="E85" s="8">
        <v>344</v>
      </c>
      <c r="F85" s="51">
        <f t="shared" si="11"/>
        <v>150000</v>
      </c>
      <c r="G85" s="71">
        <v>150000</v>
      </c>
      <c r="H85" s="71"/>
      <c r="I85" s="51"/>
      <c r="J85" s="51"/>
      <c r="K85" s="49"/>
      <c r="L85" s="51"/>
    </row>
    <row r="86" spans="1:12" ht="12.75">
      <c r="A86" s="39" t="s">
        <v>212</v>
      </c>
      <c r="B86" s="8"/>
      <c r="C86" s="8">
        <v>924019101</v>
      </c>
      <c r="D86" s="8">
        <v>244</v>
      </c>
      <c r="E86" s="8">
        <v>345</v>
      </c>
      <c r="F86" s="51">
        <f t="shared" si="11"/>
        <v>439000</v>
      </c>
      <c r="G86" s="71">
        <v>439000</v>
      </c>
      <c r="H86" s="71"/>
      <c r="I86" s="51"/>
      <c r="J86" s="51"/>
      <c r="K86" s="49"/>
      <c r="L86" s="51"/>
    </row>
    <row r="87" spans="1:12" ht="12.75">
      <c r="A87" s="39" t="s">
        <v>66</v>
      </c>
      <c r="B87" s="47"/>
      <c r="C87" s="8"/>
      <c r="D87" s="8">
        <v>244</v>
      </c>
      <c r="E87" s="8">
        <v>346</v>
      </c>
      <c r="F87" s="51">
        <f>SUM(G87:K87)</f>
        <v>108000</v>
      </c>
      <c r="G87" s="71">
        <f>G88+G89</f>
        <v>108000</v>
      </c>
      <c r="H87" s="71">
        <v>0</v>
      </c>
      <c r="I87" s="51">
        <v>0</v>
      </c>
      <c r="J87" s="51">
        <v>0</v>
      </c>
      <c r="K87" s="49">
        <v>0</v>
      </c>
      <c r="L87" s="51">
        <v>0</v>
      </c>
    </row>
    <row r="88" spans="1:12" ht="12.75">
      <c r="A88" s="39"/>
      <c r="B88" s="47"/>
      <c r="C88" s="8">
        <v>924019223</v>
      </c>
      <c r="D88" s="8">
        <v>244</v>
      </c>
      <c r="E88" s="8">
        <v>346</v>
      </c>
      <c r="F88" s="51">
        <f>SUM(G88:K88)</f>
        <v>20000</v>
      </c>
      <c r="G88" s="71">
        <v>20000</v>
      </c>
      <c r="H88" s="71"/>
      <c r="I88" s="51"/>
      <c r="J88" s="51"/>
      <c r="K88" s="49"/>
      <c r="L88" s="51"/>
    </row>
    <row r="89" spans="1:12" ht="12.75">
      <c r="A89" s="39"/>
      <c r="B89" s="47"/>
      <c r="C89" s="8">
        <v>924019101</v>
      </c>
      <c r="D89" s="8">
        <v>244</v>
      </c>
      <c r="E89" s="8">
        <v>346</v>
      </c>
      <c r="F89" s="51">
        <f>SUM(G89:K89)</f>
        <v>88000</v>
      </c>
      <c r="G89" s="71">
        <v>88000</v>
      </c>
      <c r="H89" s="71"/>
      <c r="I89" s="51"/>
      <c r="J89" s="51"/>
      <c r="K89" s="49"/>
      <c r="L89" s="51"/>
    </row>
    <row r="90" spans="1:12" ht="12.75">
      <c r="A90" s="39" t="s">
        <v>124</v>
      </c>
      <c r="B90" s="8"/>
      <c r="C90" s="8"/>
      <c r="D90" s="8"/>
      <c r="E90" s="8"/>
      <c r="F90" s="42">
        <f t="shared" si="11"/>
        <v>0</v>
      </c>
      <c r="G90" s="71"/>
      <c r="H90" s="71"/>
      <c r="I90" s="51"/>
      <c r="J90" s="51"/>
      <c r="K90" s="49"/>
      <c r="L90" s="51"/>
    </row>
    <row r="91" spans="1:12" ht="12.75">
      <c r="A91" s="39" t="s">
        <v>67</v>
      </c>
      <c r="B91" s="8"/>
      <c r="C91" s="8"/>
      <c r="D91" s="8"/>
      <c r="E91" s="8"/>
      <c r="F91" s="42">
        <f t="shared" si="11"/>
        <v>0</v>
      </c>
      <c r="G91" s="71"/>
      <c r="H91" s="71"/>
      <c r="I91" s="51"/>
      <c r="J91" s="51"/>
      <c r="K91" s="49"/>
      <c r="L91" s="51"/>
    </row>
    <row r="92" spans="1:12" ht="12.75">
      <c r="A92" s="39" t="s">
        <v>125</v>
      </c>
      <c r="B92" s="8"/>
      <c r="C92" s="8"/>
      <c r="D92" s="8"/>
      <c r="E92" s="8"/>
      <c r="F92" s="42">
        <f t="shared" si="11"/>
        <v>284847</v>
      </c>
      <c r="G92" s="71">
        <f aca="true" t="shared" si="12" ref="G92:L92">SUM(G93:G96)</f>
        <v>284847</v>
      </c>
      <c r="H92" s="71">
        <f t="shared" si="12"/>
        <v>0</v>
      </c>
      <c r="I92" s="49">
        <f t="shared" si="12"/>
        <v>0</v>
      </c>
      <c r="J92" s="49">
        <f t="shared" si="12"/>
        <v>0</v>
      </c>
      <c r="K92" s="49">
        <v>0</v>
      </c>
      <c r="L92" s="49">
        <f t="shared" si="12"/>
        <v>0</v>
      </c>
    </row>
    <row r="93" spans="1:12" ht="12" customHeight="1">
      <c r="A93" s="39" t="s">
        <v>39</v>
      </c>
      <c r="B93" s="8"/>
      <c r="C93" s="8"/>
      <c r="D93" s="8"/>
      <c r="E93" s="8"/>
      <c r="F93" s="42"/>
      <c r="G93" s="71"/>
      <c r="H93" s="71"/>
      <c r="I93" s="51"/>
      <c r="J93" s="51"/>
      <c r="K93" s="49" t="s">
        <v>85</v>
      </c>
      <c r="L93" s="51"/>
    </row>
    <row r="94" spans="1:12" ht="12.75">
      <c r="A94" s="39" t="s">
        <v>68</v>
      </c>
      <c r="B94" s="8"/>
      <c r="C94" s="8"/>
      <c r="D94" s="8"/>
      <c r="E94" s="8"/>
      <c r="F94" s="42">
        <f>SUM(G94:K94)</f>
        <v>0</v>
      </c>
      <c r="G94" s="71"/>
      <c r="H94" s="71">
        <v>0</v>
      </c>
      <c r="I94" s="51"/>
      <c r="J94" s="51"/>
      <c r="K94" s="49">
        <v>0</v>
      </c>
      <c r="L94" s="51"/>
    </row>
    <row r="95" spans="1:12" ht="25.5">
      <c r="A95" s="39" t="s">
        <v>69</v>
      </c>
      <c r="B95" s="8"/>
      <c r="C95" s="8"/>
      <c r="D95" s="8"/>
      <c r="E95" s="8"/>
      <c r="F95" s="42">
        <f>SUM(G95:K95)</f>
        <v>0</v>
      </c>
      <c r="G95" s="71"/>
      <c r="H95" s="71"/>
      <c r="I95" s="51"/>
      <c r="J95" s="51"/>
      <c r="K95" s="49"/>
      <c r="L95" s="51"/>
    </row>
    <row r="96" spans="1:12" ht="12.75">
      <c r="A96" s="39" t="s">
        <v>126</v>
      </c>
      <c r="B96" s="8"/>
      <c r="C96" s="8"/>
      <c r="D96" s="8">
        <v>244</v>
      </c>
      <c r="E96" s="8">
        <v>226</v>
      </c>
      <c r="F96" s="42">
        <f>SUM(G96:K96)</f>
        <v>284847</v>
      </c>
      <c r="G96" s="71">
        <f>G97</f>
        <v>284847</v>
      </c>
      <c r="H96" s="71">
        <v>0</v>
      </c>
      <c r="I96" s="51">
        <v>0</v>
      </c>
      <c r="J96" s="51">
        <v>0</v>
      </c>
      <c r="K96" s="49">
        <v>0</v>
      </c>
      <c r="L96" s="51">
        <v>0</v>
      </c>
    </row>
    <row r="97" spans="1:12" ht="12.75">
      <c r="A97" s="39"/>
      <c r="B97" s="8"/>
      <c r="C97" s="8">
        <v>924019101</v>
      </c>
      <c r="D97" s="8">
        <v>244</v>
      </c>
      <c r="E97" s="8">
        <v>226</v>
      </c>
      <c r="F97" s="51">
        <f>SUM(G97:K97)</f>
        <v>284847</v>
      </c>
      <c r="G97" s="71">
        <v>284847</v>
      </c>
      <c r="H97" s="71"/>
      <c r="I97" s="51"/>
      <c r="J97" s="51"/>
      <c r="K97" s="49"/>
      <c r="L97" s="51"/>
    </row>
    <row r="98" spans="1:12" ht="12.75">
      <c r="A98" s="39" t="s">
        <v>70</v>
      </c>
      <c r="B98" s="8"/>
      <c r="C98" s="8"/>
      <c r="D98" s="8"/>
      <c r="E98" s="8"/>
      <c r="F98" s="42">
        <f>SUM(G98:K98)</f>
        <v>0</v>
      </c>
      <c r="G98" s="49"/>
      <c r="H98" s="49"/>
      <c r="I98" s="51"/>
      <c r="J98" s="51"/>
      <c r="K98" s="49">
        <v>0</v>
      </c>
      <c r="L98" s="51"/>
    </row>
    <row r="99" spans="1:12" s="7" customFormat="1" ht="12.75">
      <c r="A99" s="81" t="s">
        <v>127</v>
      </c>
      <c r="B99" s="40">
        <v>300</v>
      </c>
      <c r="C99" s="46"/>
      <c r="D99" s="40"/>
      <c r="E99" s="40"/>
      <c r="F99" s="41">
        <f aca="true" t="shared" si="13" ref="F99:L99">F100+F101</f>
        <v>0</v>
      </c>
      <c r="G99" s="41">
        <f t="shared" si="13"/>
        <v>0</v>
      </c>
      <c r="H99" s="41">
        <f t="shared" si="13"/>
        <v>0</v>
      </c>
      <c r="I99" s="41">
        <f t="shared" si="13"/>
        <v>0</v>
      </c>
      <c r="J99" s="41">
        <f t="shared" si="13"/>
        <v>0</v>
      </c>
      <c r="K99" s="41">
        <f t="shared" si="13"/>
        <v>0</v>
      </c>
      <c r="L99" s="41">
        <f t="shared" si="13"/>
        <v>0</v>
      </c>
    </row>
    <row r="100" spans="1:12" ht="12.75">
      <c r="A100" s="39" t="s">
        <v>128</v>
      </c>
      <c r="B100" s="8">
        <v>310</v>
      </c>
      <c r="C100" s="8"/>
      <c r="D100" s="38"/>
      <c r="E100" s="38"/>
      <c r="F100" s="42">
        <f>SUM(G100:L100)</f>
        <v>0</v>
      </c>
      <c r="G100" s="49">
        <v>0</v>
      </c>
      <c r="H100" s="49">
        <v>0</v>
      </c>
      <c r="I100" s="51">
        <v>0</v>
      </c>
      <c r="J100" s="51">
        <v>0</v>
      </c>
      <c r="K100" s="49">
        <v>0</v>
      </c>
      <c r="L100" s="51">
        <v>0</v>
      </c>
    </row>
    <row r="101" spans="1:12" ht="12.75">
      <c r="A101" s="39" t="s">
        <v>19</v>
      </c>
      <c r="B101" s="8">
        <v>320</v>
      </c>
      <c r="C101" s="47"/>
      <c r="D101" s="38"/>
      <c r="E101" s="38"/>
      <c r="F101" s="42">
        <f>SUM(G101:L101)</f>
        <v>0</v>
      </c>
      <c r="G101" s="49">
        <v>0</v>
      </c>
      <c r="H101" s="49">
        <v>0</v>
      </c>
      <c r="I101" s="51">
        <v>0</v>
      </c>
      <c r="J101" s="51">
        <v>0</v>
      </c>
      <c r="K101" s="49">
        <v>0</v>
      </c>
      <c r="L101" s="51">
        <v>0</v>
      </c>
    </row>
    <row r="102" spans="1:12" s="7" customFormat="1" ht="12.75">
      <c r="A102" s="82" t="s">
        <v>129</v>
      </c>
      <c r="B102" s="54">
        <v>400</v>
      </c>
      <c r="C102" s="47"/>
      <c r="D102" s="53"/>
      <c r="E102" s="53"/>
      <c r="F102" s="55">
        <f aca="true" t="shared" si="14" ref="F102:L102">F103+F104</f>
        <v>0</v>
      </c>
      <c r="G102" s="55">
        <f t="shared" si="14"/>
        <v>0</v>
      </c>
      <c r="H102" s="55">
        <f t="shared" si="14"/>
        <v>0</v>
      </c>
      <c r="I102" s="55">
        <f t="shared" si="14"/>
        <v>0</v>
      </c>
      <c r="J102" s="55">
        <f t="shared" si="14"/>
        <v>0</v>
      </c>
      <c r="K102" s="55">
        <f t="shared" si="14"/>
        <v>0</v>
      </c>
      <c r="L102" s="55">
        <f t="shared" si="14"/>
        <v>0</v>
      </c>
    </row>
    <row r="103" spans="1:12" ht="12.75">
      <c r="A103" s="39" t="s">
        <v>130</v>
      </c>
      <c r="B103" s="8">
        <v>410</v>
      </c>
      <c r="C103" s="40"/>
      <c r="D103" s="38"/>
      <c r="E103" s="38"/>
      <c r="F103" s="51">
        <f>SUM(G103:K103)</f>
        <v>0</v>
      </c>
      <c r="G103" s="49">
        <v>0</v>
      </c>
      <c r="H103" s="49">
        <v>0</v>
      </c>
      <c r="I103" s="51">
        <v>0</v>
      </c>
      <c r="J103" s="51">
        <v>0</v>
      </c>
      <c r="K103" s="49">
        <v>0</v>
      </c>
      <c r="L103" s="38"/>
    </row>
    <row r="104" spans="1:12" ht="12.75">
      <c r="A104" s="39" t="s">
        <v>20</v>
      </c>
      <c r="B104" s="8">
        <v>420</v>
      </c>
      <c r="C104" s="8"/>
      <c r="D104" s="38"/>
      <c r="E104" s="38"/>
      <c r="F104" s="51">
        <f>SUM(G104:K104)</f>
        <v>0</v>
      </c>
      <c r="G104" s="49">
        <v>0</v>
      </c>
      <c r="H104" s="49">
        <v>0</v>
      </c>
      <c r="I104" s="51">
        <v>0</v>
      </c>
      <c r="J104" s="51">
        <v>0</v>
      </c>
      <c r="K104" s="49">
        <v>0</v>
      </c>
      <c r="L104" s="38"/>
    </row>
    <row r="105" spans="1:12" ht="12.75">
      <c r="A105" s="82" t="s">
        <v>131</v>
      </c>
      <c r="B105" s="54">
        <v>500</v>
      </c>
      <c r="C105" s="8"/>
      <c r="D105" s="53"/>
      <c r="E105" s="53"/>
      <c r="F105" s="55"/>
      <c r="G105" s="55"/>
      <c r="H105" s="55"/>
      <c r="I105" s="55"/>
      <c r="J105" s="55"/>
      <c r="K105" s="55"/>
      <c r="L105" s="53"/>
    </row>
    <row r="106" spans="1:12" ht="51">
      <c r="A106" s="39" t="s">
        <v>132</v>
      </c>
      <c r="B106" s="8">
        <v>510</v>
      </c>
      <c r="C106" s="54"/>
      <c r="D106" s="38"/>
      <c r="E106" s="38"/>
      <c r="F106" s="51"/>
      <c r="G106" s="49"/>
      <c r="H106" s="49"/>
      <c r="I106" s="51"/>
      <c r="J106" s="51"/>
      <c r="K106" s="49"/>
      <c r="L106" s="38"/>
    </row>
    <row r="107" spans="1:12" ht="12.75">
      <c r="A107" s="82" t="s">
        <v>133</v>
      </c>
      <c r="B107" s="54">
        <v>600</v>
      </c>
      <c r="C107" s="8"/>
      <c r="D107" s="53"/>
      <c r="E107" s="53"/>
      <c r="F107" s="55"/>
      <c r="G107" s="55"/>
      <c r="H107" s="55"/>
      <c r="I107" s="55"/>
      <c r="J107" s="55"/>
      <c r="K107" s="55"/>
      <c r="L107" s="53"/>
    </row>
    <row r="108" spans="1:13" ht="51">
      <c r="A108" s="39" t="s">
        <v>132</v>
      </c>
      <c r="B108" s="8">
        <v>610</v>
      </c>
      <c r="C108" s="8"/>
      <c r="D108" s="38"/>
      <c r="E108" s="38"/>
      <c r="F108" s="51"/>
      <c r="G108" s="49"/>
      <c r="H108" s="49"/>
      <c r="I108" s="51"/>
      <c r="J108" s="51"/>
      <c r="K108" s="49"/>
      <c r="L108" s="38"/>
      <c r="M108" s="11"/>
    </row>
    <row r="109" spans="1:12" s="7" customFormat="1" ht="12.75">
      <c r="A109" s="81" t="s">
        <v>21</v>
      </c>
      <c r="B109" s="40">
        <v>700</v>
      </c>
      <c r="C109" s="54"/>
      <c r="D109" s="40"/>
      <c r="E109" s="40"/>
      <c r="F109" s="41">
        <f>SUM(G109:L109)</f>
        <v>0</v>
      </c>
      <c r="G109" s="41"/>
      <c r="H109" s="41">
        <v>0</v>
      </c>
      <c r="I109" s="41">
        <v>0</v>
      </c>
      <c r="J109" s="41">
        <v>0</v>
      </c>
      <c r="K109" s="41">
        <v>0</v>
      </c>
      <c r="L109" s="41">
        <v>0</v>
      </c>
    </row>
    <row r="110" spans="1:12" s="7" customFormat="1" ht="12.75">
      <c r="A110" s="81"/>
      <c r="B110" s="40"/>
      <c r="C110" s="54"/>
      <c r="D110" s="40"/>
      <c r="E110" s="40"/>
      <c r="F110" s="72">
        <f>SUM(G110:L110)</f>
        <v>0</v>
      </c>
      <c r="G110" s="72"/>
      <c r="H110" s="41"/>
      <c r="I110" s="41"/>
      <c r="J110" s="41"/>
      <c r="K110" s="41"/>
      <c r="L110" s="41"/>
    </row>
    <row r="111" spans="1:12" s="7" customFormat="1" ht="12.75">
      <c r="A111" s="81"/>
      <c r="B111" s="40"/>
      <c r="C111" s="54"/>
      <c r="D111" s="40"/>
      <c r="E111" s="40"/>
      <c r="F111" s="72">
        <f>SUM(G111:L111)</f>
        <v>0</v>
      </c>
      <c r="G111" s="72"/>
      <c r="H111" s="41"/>
      <c r="I111" s="41"/>
      <c r="J111" s="41"/>
      <c r="K111" s="41"/>
      <c r="L111" s="41"/>
    </row>
    <row r="112" spans="1:12" s="7" customFormat="1" ht="12.75">
      <c r="A112" s="81" t="s">
        <v>22</v>
      </c>
      <c r="B112" s="40">
        <v>800</v>
      </c>
      <c r="C112" s="8"/>
      <c r="D112" s="40"/>
      <c r="E112" s="40"/>
      <c r="F112" s="41">
        <f>F12-F26+F99-F102+F109</f>
        <v>-399000</v>
      </c>
      <c r="G112" s="41">
        <f>G12-G26+G99-G102+G109</f>
        <v>0</v>
      </c>
      <c r="H112" s="41">
        <f>H12-H26+H99-H102+H109</f>
        <v>-398999.99999999907</v>
      </c>
      <c r="I112" s="41">
        <f>I12-I26+I99-I102+I109</f>
        <v>0</v>
      </c>
      <c r="J112" s="41"/>
      <c r="K112" s="41">
        <f>K12-K26+K99-K102+K109</f>
        <v>0</v>
      </c>
      <c r="L112" s="41">
        <f>L109+L12-L26</f>
        <v>0</v>
      </c>
    </row>
    <row r="113" ht="12.75">
      <c r="C113" s="53"/>
    </row>
    <row r="114" ht="12.75">
      <c r="C114" s="38"/>
    </row>
    <row r="115" ht="12.75">
      <c r="C115" s="40" t="s">
        <v>11</v>
      </c>
    </row>
    <row r="116" ht="12.75">
      <c r="C116" s="40" t="s">
        <v>11</v>
      </c>
    </row>
  </sheetData>
  <sheetProtection/>
  <mergeCells count="18">
    <mergeCell ref="A1:L1"/>
    <mergeCell ref="K2:L2"/>
    <mergeCell ref="A7:A10"/>
    <mergeCell ref="B7:B10"/>
    <mergeCell ref="C7:C10"/>
    <mergeCell ref="F7:L7"/>
    <mergeCell ref="F8:F10"/>
    <mergeCell ref="G8:L8"/>
    <mergeCell ref="A3:L3"/>
    <mergeCell ref="A5:L5"/>
    <mergeCell ref="A4:L4"/>
    <mergeCell ref="K9:L9"/>
    <mergeCell ref="G9:G10"/>
    <mergeCell ref="H9:H10"/>
    <mergeCell ref="I9:I10"/>
    <mergeCell ref="D7:D10"/>
    <mergeCell ref="E7:E10"/>
    <mergeCell ref="J9:J10"/>
  </mergeCells>
  <hyperlinks>
    <hyperlink ref="H9" r:id="rId1" display="consultantplus://offline/ref=BCDC52CCBAC543249BD651AB44A4BD52959EF36C48122BC6BD30C64600DD308F318E6428756BM2iAF"/>
  </hyperlinks>
  <printOptions/>
  <pageMargins left="0.5905511811023623" right="0.29527559055118113" top="0.29527559055118113" bottom="0.1968503937007874" header="0" footer="0"/>
  <pageSetup fitToHeight="0" horizontalDpi="600" verticalDpi="600" orientation="landscape" paperSize="9" scale="8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5"/>
  <sheetViews>
    <sheetView view="pageBreakPreview" zoomScaleSheetLayoutView="100" zoomScalePageLayoutView="0" workbookViewId="0" topLeftCell="A1">
      <selection activeCell="F32" sqref="F32:F33"/>
    </sheetView>
  </sheetViews>
  <sheetFormatPr defaultColWidth="9.00390625" defaultRowHeight="12.75"/>
  <cols>
    <col min="1" max="1" width="43.00390625" style="1" customWidth="1"/>
    <col min="2" max="2" width="7.625" style="1" customWidth="1"/>
    <col min="3" max="3" width="10.75390625" style="1" customWidth="1"/>
    <col min="4" max="4" width="6.75390625" style="1" customWidth="1"/>
    <col min="5" max="5" width="8.625" style="1" bestFit="1" customWidth="1"/>
    <col min="6" max="6" width="15.25390625" style="1" customWidth="1"/>
    <col min="7" max="7" width="22.625" style="2" customWidth="1"/>
    <col min="8" max="8" width="15.625" style="2" customWidth="1"/>
    <col min="9" max="9" width="14.625" style="1" customWidth="1"/>
    <col min="10" max="10" width="13.625" style="1" customWidth="1"/>
    <col min="11" max="11" width="14.875" style="2" bestFit="1" customWidth="1"/>
    <col min="12" max="12" width="9.125" style="1" customWidth="1"/>
  </cols>
  <sheetData>
    <row r="1" spans="1:12" ht="15.75">
      <c r="A1" s="30"/>
      <c r="B1" s="30"/>
      <c r="C1" s="30"/>
      <c r="D1" s="30"/>
      <c r="E1" s="30"/>
      <c r="F1" s="30"/>
      <c r="G1" s="31"/>
      <c r="H1" s="31"/>
      <c r="I1" s="30"/>
      <c r="J1" s="30"/>
      <c r="K1" s="162" t="s">
        <v>75</v>
      </c>
      <c r="L1" s="162"/>
    </row>
    <row r="2" spans="1:12" s="6" customFormat="1" ht="29.25" customHeight="1">
      <c r="A2" s="155" t="s">
        <v>172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6" customFormat="1" ht="15.75">
      <c r="A3" s="163" t="s">
        <v>148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ht="5.25" customHeight="1"/>
    <row r="5" spans="1:12" s="56" customFormat="1" ht="12.75" customHeight="1">
      <c r="A5" s="156" t="s">
        <v>0</v>
      </c>
      <c r="B5" s="156" t="s">
        <v>4</v>
      </c>
      <c r="C5" s="156" t="s">
        <v>35</v>
      </c>
      <c r="D5" s="159" t="s">
        <v>36</v>
      </c>
      <c r="E5" s="159" t="s">
        <v>37</v>
      </c>
      <c r="F5" s="156" t="s">
        <v>5</v>
      </c>
      <c r="G5" s="156"/>
      <c r="H5" s="156"/>
      <c r="I5" s="156"/>
      <c r="J5" s="156"/>
      <c r="K5" s="156"/>
      <c r="L5" s="156"/>
    </row>
    <row r="6" spans="1:12" s="56" customFormat="1" ht="12.75">
      <c r="A6" s="156"/>
      <c r="B6" s="156"/>
      <c r="C6" s="156"/>
      <c r="D6" s="160"/>
      <c r="E6" s="160"/>
      <c r="F6" s="156" t="s">
        <v>6</v>
      </c>
      <c r="G6" s="156" t="s">
        <v>3</v>
      </c>
      <c r="H6" s="156"/>
      <c r="I6" s="156"/>
      <c r="J6" s="156"/>
      <c r="K6" s="156"/>
      <c r="L6" s="156"/>
    </row>
    <row r="7" spans="1:12" s="56" customFormat="1" ht="81" customHeight="1">
      <c r="A7" s="156"/>
      <c r="B7" s="156"/>
      <c r="C7" s="156"/>
      <c r="D7" s="160"/>
      <c r="E7" s="160"/>
      <c r="F7" s="156"/>
      <c r="G7" s="157" t="s">
        <v>113</v>
      </c>
      <c r="H7" s="158" t="s">
        <v>114</v>
      </c>
      <c r="I7" s="156" t="s">
        <v>7</v>
      </c>
      <c r="J7" s="156" t="s">
        <v>8</v>
      </c>
      <c r="K7" s="156" t="s">
        <v>9</v>
      </c>
      <c r="L7" s="156"/>
    </row>
    <row r="8" spans="1:12" s="56" customFormat="1" ht="70.5" customHeight="1">
      <c r="A8" s="156"/>
      <c r="B8" s="156"/>
      <c r="C8" s="156"/>
      <c r="D8" s="161"/>
      <c r="E8" s="161"/>
      <c r="F8" s="156"/>
      <c r="G8" s="157"/>
      <c r="H8" s="158"/>
      <c r="I8" s="156"/>
      <c r="J8" s="156"/>
      <c r="K8" s="35" t="s">
        <v>30</v>
      </c>
      <c r="L8" s="34" t="s">
        <v>10</v>
      </c>
    </row>
    <row r="9" spans="1:12" s="56" customFormat="1" ht="12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5">
        <v>7</v>
      </c>
      <c r="H9" s="35">
        <v>8</v>
      </c>
      <c r="I9" s="34">
        <v>9</v>
      </c>
      <c r="J9" s="34">
        <v>10</v>
      </c>
      <c r="K9" s="35">
        <v>11</v>
      </c>
      <c r="L9" s="34">
        <v>12</v>
      </c>
    </row>
    <row r="10" spans="1:12" s="56" customFormat="1" ht="12.75">
      <c r="A10" s="80" t="s">
        <v>117</v>
      </c>
      <c r="B10" s="75">
        <v>100</v>
      </c>
      <c r="C10" s="75"/>
      <c r="D10" s="75"/>
      <c r="E10" s="75"/>
      <c r="F10" s="76">
        <f aca="true" t="shared" si="0" ref="F10:F17">SUM(G10:K10)</f>
        <v>44851180.85</v>
      </c>
      <c r="G10" s="76">
        <f>G12</f>
        <v>43745402.85</v>
      </c>
      <c r="H10" s="76">
        <f>H18</f>
        <v>1105778</v>
      </c>
      <c r="I10" s="76">
        <f>I18</f>
        <v>0</v>
      </c>
      <c r="J10" s="76" t="s">
        <v>73</v>
      </c>
      <c r="K10" s="76">
        <f>K12+K16+K17+K22+K23</f>
        <v>0</v>
      </c>
      <c r="L10" s="77">
        <f>L12</f>
        <v>0</v>
      </c>
    </row>
    <row r="11" spans="1:12" s="56" customFormat="1" ht="15.75" customHeight="1">
      <c r="A11" s="79" t="s">
        <v>115</v>
      </c>
      <c r="B11" s="8">
        <v>110</v>
      </c>
      <c r="C11" s="8"/>
      <c r="D11" s="8"/>
      <c r="E11" s="8"/>
      <c r="F11" s="65">
        <f t="shared" si="0"/>
        <v>0</v>
      </c>
      <c r="G11" s="43" t="s">
        <v>38</v>
      </c>
      <c r="H11" s="44" t="s">
        <v>38</v>
      </c>
      <c r="I11" s="45" t="s">
        <v>38</v>
      </c>
      <c r="J11" s="45" t="s">
        <v>38</v>
      </c>
      <c r="K11" s="44">
        <v>0</v>
      </c>
      <c r="L11" s="45" t="s">
        <v>38</v>
      </c>
    </row>
    <row r="12" spans="1:12" s="56" customFormat="1" ht="14.25" customHeight="1">
      <c r="A12" s="39" t="s">
        <v>12</v>
      </c>
      <c r="B12" s="8">
        <v>120</v>
      </c>
      <c r="C12" s="8"/>
      <c r="D12" s="8"/>
      <c r="E12" s="8">
        <v>131</v>
      </c>
      <c r="F12" s="118">
        <f t="shared" si="0"/>
        <v>43745402.85</v>
      </c>
      <c r="G12" s="119">
        <f>G13+G14+G15</f>
        <v>43745402.85</v>
      </c>
      <c r="H12" s="66" t="s">
        <v>38</v>
      </c>
      <c r="I12" s="45" t="s">
        <v>11</v>
      </c>
      <c r="J12" s="45" t="s">
        <v>11</v>
      </c>
      <c r="K12" s="45">
        <v>0</v>
      </c>
      <c r="L12" s="45">
        <v>0</v>
      </c>
    </row>
    <row r="13" spans="1:12" s="56" customFormat="1" ht="11.25" customHeight="1">
      <c r="A13" s="39"/>
      <c r="B13" s="8"/>
      <c r="C13" s="8">
        <v>924019000</v>
      </c>
      <c r="D13" s="73" t="s">
        <v>168</v>
      </c>
      <c r="E13" s="8">
        <v>131</v>
      </c>
      <c r="F13" s="84">
        <f>G13</f>
        <v>692731.85</v>
      </c>
      <c r="G13" s="85">
        <v>692731.85</v>
      </c>
      <c r="H13" s="66"/>
      <c r="I13" s="45"/>
      <c r="J13" s="45"/>
      <c r="K13" s="45"/>
      <c r="L13" s="45"/>
    </row>
    <row r="14" spans="1:12" s="56" customFormat="1" ht="12" customHeight="1">
      <c r="A14" s="39"/>
      <c r="B14" s="8"/>
      <c r="C14" s="8">
        <v>924019223</v>
      </c>
      <c r="D14" s="73" t="s">
        <v>168</v>
      </c>
      <c r="E14" s="8">
        <v>131</v>
      </c>
      <c r="F14" s="84">
        <f>G14</f>
        <v>34801071</v>
      </c>
      <c r="G14" s="85">
        <v>34801071</v>
      </c>
      <c r="H14" s="66"/>
      <c r="I14" s="45"/>
      <c r="J14" s="45"/>
      <c r="K14" s="45"/>
      <c r="L14" s="45"/>
    </row>
    <row r="15" spans="1:12" s="56" customFormat="1" ht="12.75">
      <c r="A15" s="39"/>
      <c r="B15" s="8"/>
      <c r="C15" s="8">
        <v>924019101</v>
      </c>
      <c r="D15" s="73" t="s">
        <v>168</v>
      </c>
      <c r="E15" s="8">
        <v>131</v>
      </c>
      <c r="F15" s="84">
        <f>G15</f>
        <v>8251600</v>
      </c>
      <c r="G15" s="85">
        <v>8251600</v>
      </c>
      <c r="H15" s="66"/>
      <c r="I15" s="45"/>
      <c r="J15" s="45"/>
      <c r="K15" s="45"/>
      <c r="L15" s="45"/>
    </row>
    <row r="16" spans="1:12" s="56" customFormat="1" ht="25.5">
      <c r="A16" s="39" t="s">
        <v>13</v>
      </c>
      <c r="B16" s="8">
        <v>130</v>
      </c>
      <c r="C16" s="8"/>
      <c r="D16" s="8"/>
      <c r="E16" s="8"/>
      <c r="F16" s="65">
        <f t="shared" si="0"/>
        <v>0</v>
      </c>
      <c r="G16" s="67" t="s">
        <v>11</v>
      </c>
      <c r="H16" s="66" t="s">
        <v>38</v>
      </c>
      <c r="I16" s="8" t="s">
        <v>11</v>
      </c>
      <c r="J16" s="8" t="s">
        <v>11</v>
      </c>
      <c r="K16" s="44">
        <v>0</v>
      </c>
      <c r="L16" s="8" t="s">
        <v>11</v>
      </c>
    </row>
    <row r="17" spans="1:12" s="56" customFormat="1" ht="51">
      <c r="A17" s="39" t="s">
        <v>116</v>
      </c>
      <c r="B17" s="8">
        <v>140</v>
      </c>
      <c r="C17" s="8"/>
      <c r="D17" s="8"/>
      <c r="E17" s="8"/>
      <c r="F17" s="65">
        <f t="shared" si="0"/>
        <v>0</v>
      </c>
      <c r="G17" s="67" t="s">
        <v>11</v>
      </c>
      <c r="H17" s="66" t="s">
        <v>38</v>
      </c>
      <c r="I17" s="8" t="s">
        <v>11</v>
      </c>
      <c r="J17" s="8" t="s">
        <v>11</v>
      </c>
      <c r="K17" s="44">
        <v>0</v>
      </c>
      <c r="L17" s="8" t="s">
        <v>11</v>
      </c>
    </row>
    <row r="18" spans="1:12" s="56" customFormat="1" ht="12.75">
      <c r="A18" s="39" t="s">
        <v>14</v>
      </c>
      <c r="B18" s="8">
        <v>150</v>
      </c>
      <c r="C18" s="46"/>
      <c r="D18" s="73"/>
      <c r="E18" s="8">
        <v>152</v>
      </c>
      <c r="F18" s="65">
        <f aca="true" t="shared" si="1" ref="F18:F23">SUM(G18:K18)</f>
        <v>1105778</v>
      </c>
      <c r="G18" s="67" t="s">
        <v>11</v>
      </c>
      <c r="H18" s="66">
        <f>H19+H20+H21</f>
        <v>1105778</v>
      </c>
      <c r="I18" s="45">
        <v>0</v>
      </c>
      <c r="J18" s="8" t="s">
        <v>11</v>
      </c>
      <c r="K18" s="44" t="s">
        <v>11</v>
      </c>
      <c r="L18" s="8" t="s">
        <v>11</v>
      </c>
    </row>
    <row r="19" spans="1:12" s="56" customFormat="1" ht="11.25" customHeight="1">
      <c r="A19" s="39"/>
      <c r="B19" s="8"/>
      <c r="C19" s="8"/>
      <c r="D19" s="73" t="s">
        <v>168</v>
      </c>
      <c r="E19" s="8">
        <v>152</v>
      </c>
      <c r="F19" s="66">
        <f>SUM(G19:K19)</f>
        <v>0</v>
      </c>
      <c r="G19" s="43"/>
      <c r="H19" s="86"/>
      <c r="I19" s="45"/>
      <c r="J19" s="8"/>
      <c r="K19" s="44"/>
      <c r="L19" s="8"/>
    </row>
    <row r="20" spans="1:12" s="56" customFormat="1" ht="12" customHeight="1">
      <c r="A20" s="39"/>
      <c r="B20" s="8"/>
      <c r="C20" s="67">
        <v>924119224</v>
      </c>
      <c r="D20" s="73" t="s">
        <v>168</v>
      </c>
      <c r="E20" s="8">
        <v>152</v>
      </c>
      <c r="F20" s="66">
        <f>SUM(G20:K20)</f>
        <v>688903</v>
      </c>
      <c r="G20" s="43"/>
      <c r="H20" s="86">
        <v>688903</v>
      </c>
      <c r="I20" s="45"/>
      <c r="J20" s="8"/>
      <c r="K20" s="44"/>
      <c r="L20" s="8"/>
    </row>
    <row r="21" spans="1:12" s="56" customFormat="1" ht="12.75">
      <c r="A21" s="39"/>
      <c r="B21" s="8"/>
      <c r="C21" s="67">
        <v>924119207</v>
      </c>
      <c r="D21" s="73" t="s">
        <v>168</v>
      </c>
      <c r="E21" s="8">
        <v>152</v>
      </c>
      <c r="F21" s="66">
        <f>SUM(G21:K21)</f>
        <v>416875</v>
      </c>
      <c r="G21" s="43"/>
      <c r="H21" s="86">
        <v>416875</v>
      </c>
      <c r="I21" s="45"/>
      <c r="J21" s="8"/>
      <c r="K21" s="44"/>
      <c r="L21" s="8"/>
    </row>
    <row r="22" spans="1:12" s="56" customFormat="1" ht="12.75">
      <c r="A22" s="39" t="s">
        <v>15</v>
      </c>
      <c r="B22" s="8">
        <v>160</v>
      </c>
      <c r="C22" s="47"/>
      <c r="D22" s="73"/>
      <c r="E22" s="8"/>
      <c r="F22" s="65">
        <f t="shared" si="1"/>
        <v>0</v>
      </c>
      <c r="G22" s="43" t="s">
        <v>11</v>
      </c>
      <c r="H22" s="43" t="s">
        <v>38</v>
      </c>
      <c r="I22" s="8" t="s">
        <v>11</v>
      </c>
      <c r="J22" s="8" t="s">
        <v>11</v>
      </c>
      <c r="K22" s="48">
        <v>0</v>
      </c>
      <c r="L22" s="37" t="s">
        <v>73</v>
      </c>
    </row>
    <row r="23" spans="1:12" s="56" customFormat="1" ht="12.75">
      <c r="A23" s="39" t="s">
        <v>16</v>
      </c>
      <c r="B23" s="8">
        <v>180</v>
      </c>
      <c r="C23" s="8"/>
      <c r="D23" s="73"/>
      <c r="E23" s="8"/>
      <c r="F23" s="65">
        <f t="shared" si="1"/>
        <v>0</v>
      </c>
      <c r="G23" s="43" t="s">
        <v>11</v>
      </c>
      <c r="H23" s="43" t="s">
        <v>38</v>
      </c>
      <c r="I23" s="8" t="s">
        <v>11</v>
      </c>
      <c r="J23" s="8" t="s">
        <v>11</v>
      </c>
      <c r="K23" s="48">
        <v>0</v>
      </c>
      <c r="L23" s="8" t="s">
        <v>11</v>
      </c>
    </row>
    <row r="24" spans="1:12" s="56" customFormat="1" ht="12.75">
      <c r="A24" s="80" t="s">
        <v>118</v>
      </c>
      <c r="B24" s="75">
        <v>200</v>
      </c>
      <c r="C24" s="75" t="s">
        <v>11</v>
      </c>
      <c r="D24" s="75"/>
      <c r="E24" s="75"/>
      <c r="F24" s="77">
        <f>SUM(G24:L24)</f>
        <v>44851180.85</v>
      </c>
      <c r="G24" s="77">
        <f aca="true" t="shared" si="2" ref="G24:L24">G25+G55+G56+G60+G45+G41+G40</f>
        <v>43745402.85</v>
      </c>
      <c r="H24" s="77">
        <f t="shared" si="2"/>
        <v>1105778</v>
      </c>
      <c r="I24" s="77">
        <f t="shared" si="2"/>
        <v>0</v>
      </c>
      <c r="J24" s="77">
        <f t="shared" si="2"/>
        <v>0</v>
      </c>
      <c r="K24" s="77">
        <f t="shared" si="2"/>
        <v>0</v>
      </c>
      <c r="L24" s="77">
        <f t="shared" si="2"/>
        <v>0</v>
      </c>
    </row>
    <row r="25" spans="1:12" s="56" customFormat="1" ht="25.5">
      <c r="A25" s="39" t="s">
        <v>86</v>
      </c>
      <c r="B25" s="8">
        <v>210</v>
      </c>
      <c r="C25" s="8"/>
      <c r="D25" s="8"/>
      <c r="E25" s="8"/>
      <c r="F25" s="70">
        <f aca="true" t="shared" si="3" ref="F25:F44">SUM(G25:K25)</f>
        <v>35664254</v>
      </c>
      <c r="G25" s="71">
        <f aca="true" t="shared" si="4" ref="G25:L25">G26</f>
        <v>34558476</v>
      </c>
      <c r="H25" s="71">
        <f t="shared" si="4"/>
        <v>1105778</v>
      </c>
      <c r="I25" s="49">
        <f t="shared" si="4"/>
        <v>0</v>
      </c>
      <c r="J25" s="49">
        <f t="shared" si="4"/>
        <v>0</v>
      </c>
      <c r="K25" s="49">
        <f t="shared" si="4"/>
        <v>0</v>
      </c>
      <c r="L25" s="49">
        <f t="shared" si="4"/>
        <v>0</v>
      </c>
    </row>
    <row r="26" spans="1:12" s="56" customFormat="1" ht="12.75" customHeight="1">
      <c r="A26" s="39" t="s">
        <v>119</v>
      </c>
      <c r="B26" s="8">
        <v>211</v>
      </c>
      <c r="C26" s="8"/>
      <c r="D26" s="8"/>
      <c r="E26" s="8"/>
      <c r="F26" s="70">
        <f t="shared" si="3"/>
        <v>35664254</v>
      </c>
      <c r="G26" s="71">
        <f>G27+G31+G35</f>
        <v>34558476</v>
      </c>
      <c r="H26" s="71">
        <f>H27+H31+H35</f>
        <v>1105778</v>
      </c>
      <c r="I26" s="49">
        <f>SUM(I27:I35)</f>
        <v>0</v>
      </c>
      <c r="J26" s="49">
        <f>SUM(J27:J35)</f>
        <v>0</v>
      </c>
      <c r="K26" s="49">
        <f>SUM(K27:K35)</f>
        <v>0</v>
      </c>
      <c r="L26" s="49">
        <f>SUM(L27:L35)</f>
        <v>0</v>
      </c>
    </row>
    <row r="27" spans="1:12" s="56" customFormat="1" ht="12.75">
      <c r="A27" s="39" t="s">
        <v>120</v>
      </c>
      <c r="B27" s="8"/>
      <c r="C27" s="47"/>
      <c r="D27" s="8">
        <v>111</v>
      </c>
      <c r="E27" s="8">
        <v>211</v>
      </c>
      <c r="F27" s="70">
        <f t="shared" si="3"/>
        <v>27069688</v>
      </c>
      <c r="G27" s="71">
        <f>G28+G29</f>
        <v>26540577</v>
      </c>
      <c r="H27" s="71">
        <f>H28+H30</f>
        <v>529111</v>
      </c>
      <c r="I27" s="51"/>
      <c r="J27" s="51"/>
      <c r="K27" s="49"/>
      <c r="L27" s="51"/>
    </row>
    <row r="28" spans="1:12" s="56" customFormat="1" ht="12.75">
      <c r="A28" s="39"/>
      <c r="B28" s="8"/>
      <c r="C28" s="47" t="s">
        <v>211</v>
      </c>
      <c r="D28" s="8">
        <v>111</v>
      </c>
      <c r="E28" s="8">
        <v>211</v>
      </c>
      <c r="F28" s="71">
        <f t="shared" si="3"/>
        <v>26255577</v>
      </c>
      <c r="G28" s="71">
        <v>26255577</v>
      </c>
      <c r="H28" s="71"/>
      <c r="I28" s="51"/>
      <c r="J28" s="51"/>
      <c r="K28" s="49"/>
      <c r="L28" s="51"/>
    </row>
    <row r="29" spans="1:12" s="56" customFormat="1" ht="12.75">
      <c r="A29" s="39"/>
      <c r="B29" s="8"/>
      <c r="C29" s="47" t="s">
        <v>211</v>
      </c>
      <c r="D29" s="8">
        <v>111</v>
      </c>
      <c r="E29" s="8">
        <v>266</v>
      </c>
      <c r="F29" s="71">
        <f t="shared" si="3"/>
        <v>285000</v>
      </c>
      <c r="G29" s="71">
        <v>285000</v>
      </c>
      <c r="H29" s="71"/>
      <c r="I29" s="51"/>
      <c r="J29" s="51"/>
      <c r="K29" s="49"/>
      <c r="L29" s="51"/>
    </row>
    <row r="30" spans="1:12" s="56" customFormat="1" ht="12.75">
      <c r="A30" s="39"/>
      <c r="B30" s="8"/>
      <c r="C30" s="73" t="s">
        <v>213</v>
      </c>
      <c r="D30" s="8">
        <v>111</v>
      </c>
      <c r="E30" s="8">
        <v>211</v>
      </c>
      <c r="F30" s="71">
        <f t="shared" si="3"/>
        <v>529111</v>
      </c>
      <c r="G30" s="71"/>
      <c r="H30" s="71">
        <v>529111</v>
      </c>
      <c r="I30" s="51"/>
      <c r="J30" s="51"/>
      <c r="K30" s="49"/>
      <c r="L30" s="51"/>
    </row>
    <row r="31" spans="1:12" s="56" customFormat="1" ht="12.75">
      <c r="A31" s="39" t="s">
        <v>40</v>
      </c>
      <c r="B31" s="8"/>
      <c r="C31" s="43"/>
      <c r="D31" s="8">
        <v>112</v>
      </c>
      <c r="E31" s="8"/>
      <c r="F31" s="70">
        <f t="shared" si="3"/>
        <v>419520</v>
      </c>
      <c r="G31" s="71">
        <f>G33</f>
        <v>2645</v>
      </c>
      <c r="H31" s="71">
        <f>H32</f>
        <v>416875</v>
      </c>
      <c r="I31" s="51">
        <v>0</v>
      </c>
      <c r="J31" s="51">
        <v>0</v>
      </c>
      <c r="K31" s="49">
        <v>0</v>
      </c>
      <c r="L31" s="51">
        <v>0</v>
      </c>
    </row>
    <row r="32" spans="1:12" s="56" customFormat="1" ht="12.75">
      <c r="A32" s="39"/>
      <c r="B32" s="8"/>
      <c r="C32" s="67">
        <v>924119207</v>
      </c>
      <c r="D32" s="8">
        <v>112</v>
      </c>
      <c r="E32" s="8">
        <v>214</v>
      </c>
      <c r="F32" s="71">
        <f t="shared" si="3"/>
        <v>416875</v>
      </c>
      <c r="G32" s="71"/>
      <c r="H32" s="71">
        <v>416875</v>
      </c>
      <c r="I32" s="51"/>
      <c r="J32" s="51"/>
      <c r="K32" s="49"/>
      <c r="L32" s="51"/>
    </row>
    <row r="33" spans="1:12" s="56" customFormat="1" ht="12.75">
      <c r="A33" s="39"/>
      <c r="B33" s="8"/>
      <c r="C33" s="47" t="s">
        <v>211</v>
      </c>
      <c r="D33" s="8">
        <v>112</v>
      </c>
      <c r="E33" s="8">
        <v>266</v>
      </c>
      <c r="F33" s="71">
        <f t="shared" si="3"/>
        <v>2645</v>
      </c>
      <c r="G33" s="71">
        <v>2645</v>
      </c>
      <c r="H33" s="71"/>
      <c r="I33" s="51"/>
      <c r="J33" s="51"/>
      <c r="K33" s="49"/>
      <c r="L33" s="51"/>
    </row>
    <row r="34" spans="1:12" s="56" customFormat="1" ht="51">
      <c r="A34" s="39" t="s">
        <v>41</v>
      </c>
      <c r="B34" s="8"/>
      <c r="C34" s="8"/>
      <c r="D34" s="8"/>
      <c r="E34" s="8"/>
      <c r="F34" s="70">
        <f t="shared" si="3"/>
        <v>0</v>
      </c>
      <c r="G34" s="71">
        <v>0</v>
      </c>
      <c r="H34" s="71">
        <v>0</v>
      </c>
      <c r="I34" s="51"/>
      <c r="J34" s="51">
        <v>0</v>
      </c>
      <c r="K34" s="49">
        <v>0</v>
      </c>
      <c r="L34" s="51">
        <v>0</v>
      </c>
    </row>
    <row r="35" spans="1:12" s="56" customFormat="1" ht="12.75">
      <c r="A35" s="39" t="s">
        <v>71</v>
      </c>
      <c r="B35" s="8"/>
      <c r="C35" s="47"/>
      <c r="D35" s="8">
        <v>119</v>
      </c>
      <c r="E35" s="8">
        <v>213</v>
      </c>
      <c r="F35" s="70">
        <f t="shared" si="3"/>
        <v>8175046</v>
      </c>
      <c r="G35" s="71">
        <f>G36+G37</f>
        <v>8015254</v>
      </c>
      <c r="H35" s="71">
        <f>H36+H37</f>
        <v>159792</v>
      </c>
      <c r="I35" s="51">
        <v>0</v>
      </c>
      <c r="J35" s="51">
        <v>0</v>
      </c>
      <c r="K35" s="49">
        <v>0</v>
      </c>
      <c r="L35" s="51">
        <v>0</v>
      </c>
    </row>
    <row r="36" spans="1:12" s="56" customFormat="1" ht="12.75">
      <c r="A36" s="39"/>
      <c r="B36" s="8"/>
      <c r="C36" s="47" t="s">
        <v>211</v>
      </c>
      <c r="D36" s="8">
        <v>119</v>
      </c>
      <c r="E36" s="8">
        <v>213</v>
      </c>
      <c r="F36" s="71">
        <f t="shared" si="3"/>
        <v>8015254</v>
      </c>
      <c r="G36" s="71">
        <v>8015254</v>
      </c>
      <c r="H36" s="71"/>
      <c r="I36" s="51"/>
      <c r="J36" s="51"/>
      <c r="K36" s="49"/>
      <c r="L36" s="51"/>
    </row>
    <row r="37" spans="1:12" s="56" customFormat="1" ht="12.75">
      <c r="A37" s="39"/>
      <c r="B37" s="8"/>
      <c r="C37" s="73" t="s">
        <v>213</v>
      </c>
      <c r="D37" s="8">
        <v>119</v>
      </c>
      <c r="E37" s="8">
        <v>213</v>
      </c>
      <c r="F37" s="71">
        <f t="shared" si="3"/>
        <v>159792</v>
      </c>
      <c r="G37" s="71"/>
      <c r="H37" s="71">
        <v>159792</v>
      </c>
      <c r="I37" s="51"/>
      <c r="J37" s="51"/>
      <c r="K37" s="49"/>
      <c r="L37" s="51"/>
    </row>
    <row r="38" spans="1:12" s="56" customFormat="1" ht="12.75">
      <c r="A38" s="39" t="s">
        <v>17</v>
      </c>
      <c r="B38" s="8">
        <v>220</v>
      </c>
      <c r="C38" s="8"/>
      <c r="D38" s="8"/>
      <c r="E38" s="8"/>
      <c r="F38" s="70">
        <f t="shared" si="3"/>
        <v>0</v>
      </c>
      <c r="G38" s="49">
        <f aca="true" t="shared" si="5" ref="G38:L38">SUM(G39:G44)</f>
        <v>0</v>
      </c>
      <c r="H38" s="49">
        <f t="shared" si="5"/>
        <v>0</v>
      </c>
      <c r="I38" s="49">
        <f t="shared" si="5"/>
        <v>0</v>
      </c>
      <c r="J38" s="49">
        <f t="shared" si="5"/>
        <v>0</v>
      </c>
      <c r="K38" s="49">
        <f t="shared" si="5"/>
        <v>0</v>
      </c>
      <c r="L38" s="49">
        <f t="shared" si="5"/>
        <v>0</v>
      </c>
    </row>
    <row r="39" spans="1:12" s="56" customFormat="1" ht="12.75">
      <c r="A39" s="39" t="s">
        <v>2</v>
      </c>
      <c r="B39" s="50"/>
      <c r="C39" s="38"/>
      <c r="D39" s="8"/>
      <c r="E39" s="8"/>
      <c r="F39" s="70">
        <f t="shared" si="3"/>
        <v>0</v>
      </c>
      <c r="G39" s="49"/>
      <c r="H39" s="49"/>
      <c r="I39" s="51"/>
      <c r="J39" s="51"/>
      <c r="K39" s="49"/>
      <c r="L39" s="51"/>
    </row>
    <row r="40" spans="1:12" s="56" customFormat="1" ht="38.25">
      <c r="A40" s="39" t="s">
        <v>42</v>
      </c>
      <c r="B40" s="8"/>
      <c r="C40" s="8"/>
      <c r="D40" s="8"/>
      <c r="E40" s="8"/>
      <c r="F40" s="70">
        <f t="shared" si="3"/>
        <v>0</v>
      </c>
      <c r="G40" s="49">
        <v>0</v>
      </c>
      <c r="H40" s="49"/>
      <c r="I40" s="49">
        <f>SUM(I41:I56)</f>
        <v>0</v>
      </c>
      <c r="J40" s="49">
        <f>SUM(J41:J56)</f>
        <v>0</v>
      </c>
      <c r="K40" s="49"/>
      <c r="L40" s="49">
        <f>SUM(L41:L56)</f>
        <v>0</v>
      </c>
    </row>
    <row r="41" spans="1:12" s="56" customFormat="1" ht="25.5">
      <c r="A41" s="39" t="s">
        <v>43</v>
      </c>
      <c r="B41" s="8"/>
      <c r="C41" s="8"/>
      <c r="D41" s="8"/>
      <c r="E41" s="8"/>
      <c r="F41" s="70">
        <f t="shared" si="3"/>
        <v>0</v>
      </c>
      <c r="G41" s="49">
        <v>0</v>
      </c>
      <c r="H41" s="49">
        <v>0</v>
      </c>
      <c r="I41" s="49">
        <f>SUM(I45:I59)</f>
        <v>0</v>
      </c>
      <c r="J41" s="49">
        <f>SUM(J45:J60)</f>
        <v>0</v>
      </c>
      <c r="K41" s="49"/>
      <c r="L41" s="49">
        <f>SUM(L45:L60)</f>
        <v>0</v>
      </c>
    </row>
    <row r="42" spans="1:12" s="56" customFormat="1" ht="12.75">
      <c r="A42" s="39" t="s">
        <v>44</v>
      </c>
      <c r="B42" s="8"/>
      <c r="C42" s="8"/>
      <c r="D42" s="8"/>
      <c r="E42" s="8"/>
      <c r="F42" s="70">
        <f t="shared" si="3"/>
        <v>0</v>
      </c>
      <c r="G42" s="49"/>
      <c r="H42" s="49"/>
      <c r="I42" s="49">
        <f>SUM(I45:I93)</f>
        <v>0</v>
      </c>
      <c r="J42" s="49">
        <f>SUM(J45:J93)</f>
        <v>0</v>
      </c>
      <c r="K42" s="49"/>
      <c r="L42" s="49">
        <f>SUM(L45:L93)</f>
        <v>0</v>
      </c>
    </row>
    <row r="43" spans="1:12" s="56" customFormat="1" ht="12.75">
      <c r="A43" s="39" t="s">
        <v>45</v>
      </c>
      <c r="B43" s="8"/>
      <c r="C43" s="8"/>
      <c r="D43" s="8"/>
      <c r="E43" s="8"/>
      <c r="F43" s="70">
        <f t="shared" si="3"/>
        <v>0</v>
      </c>
      <c r="G43" s="49"/>
      <c r="H43" s="49"/>
      <c r="I43" s="49">
        <f>SUM(I55:I94)</f>
        <v>0</v>
      </c>
      <c r="J43" s="49">
        <f>SUM(J55:J94)</f>
        <v>0</v>
      </c>
      <c r="K43" s="49"/>
      <c r="L43" s="49">
        <f>SUM(L55:L94)</f>
        <v>0</v>
      </c>
    </row>
    <row r="44" spans="1:12" s="56" customFormat="1" ht="12.75">
      <c r="A44" s="39" t="s">
        <v>46</v>
      </c>
      <c r="B44" s="8"/>
      <c r="C44" s="8"/>
      <c r="D44" s="8"/>
      <c r="E44" s="8"/>
      <c r="F44" s="70">
        <f t="shared" si="3"/>
        <v>0</v>
      </c>
      <c r="G44" s="49"/>
      <c r="H44" s="49"/>
      <c r="I44" s="49">
        <f>SUM(I56:I94)</f>
        <v>0</v>
      </c>
      <c r="J44" s="49">
        <f>SUM(J56:J94)</f>
        <v>0</v>
      </c>
      <c r="K44" s="49"/>
      <c r="L44" s="49">
        <f>SUM(L56:L94)</f>
        <v>0</v>
      </c>
    </row>
    <row r="45" spans="1:12" s="56" customFormat="1" ht="12.75">
      <c r="A45" s="39" t="s">
        <v>18</v>
      </c>
      <c r="B45" s="8">
        <v>230</v>
      </c>
      <c r="C45" s="8"/>
      <c r="D45" s="8">
        <v>851</v>
      </c>
      <c r="E45" s="8">
        <v>291</v>
      </c>
      <c r="F45" s="42">
        <f>SUM(G45:K45)</f>
        <v>1652751</v>
      </c>
      <c r="G45" s="49">
        <f aca="true" t="shared" si="6" ref="G45:L45">SUM(G46:G48)</f>
        <v>1652751</v>
      </c>
      <c r="H45" s="49">
        <f t="shared" si="6"/>
        <v>0</v>
      </c>
      <c r="I45" s="49">
        <f t="shared" si="6"/>
        <v>0</v>
      </c>
      <c r="J45" s="49">
        <f t="shared" si="6"/>
        <v>0</v>
      </c>
      <c r="K45" s="49">
        <f t="shared" si="6"/>
        <v>0</v>
      </c>
      <c r="L45" s="49">
        <f t="shared" si="6"/>
        <v>0</v>
      </c>
    </row>
    <row r="46" spans="1:12" s="56" customFormat="1" ht="12.75">
      <c r="A46" s="39" t="s">
        <v>2</v>
      </c>
      <c r="B46" s="50"/>
      <c r="C46" s="8"/>
      <c r="D46" s="8"/>
      <c r="E46" s="8"/>
      <c r="F46" s="42"/>
      <c r="G46" s="49"/>
      <c r="H46" s="49"/>
      <c r="I46" s="51"/>
      <c r="J46" s="51"/>
      <c r="K46" s="49"/>
      <c r="L46" s="51"/>
    </row>
    <row r="47" spans="1:12" s="56" customFormat="1" ht="12.75">
      <c r="A47" s="39" t="s">
        <v>47</v>
      </c>
      <c r="B47" s="8"/>
      <c r="C47" s="8"/>
      <c r="D47" s="8"/>
      <c r="E47" s="8"/>
      <c r="F47" s="52"/>
      <c r="G47" s="49"/>
      <c r="H47" s="49"/>
      <c r="I47" s="49">
        <f>SUM(I48:I97)</f>
        <v>0</v>
      </c>
      <c r="J47" s="49">
        <f>SUM(J48:J97)</f>
        <v>0</v>
      </c>
      <c r="K47" s="49"/>
      <c r="L47" s="49">
        <f>SUM(L48:L97)</f>
        <v>0</v>
      </c>
    </row>
    <row r="48" spans="1:12" s="56" customFormat="1" ht="12.75">
      <c r="A48" s="39" t="s">
        <v>48</v>
      </c>
      <c r="B48" s="8"/>
      <c r="C48" s="8"/>
      <c r="D48" s="8"/>
      <c r="E48" s="8"/>
      <c r="F48" s="42">
        <f>SUM(G48:K48)</f>
        <v>1652751</v>
      </c>
      <c r="G48" s="49">
        <f>G50</f>
        <v>1652751</v>
      </c>
      <c r="H48" s="49">
        <f>SUM(H49:H54)</f>
        <v>0</v>
      </c>
      <c r="I48" s="49">
        <f>SUM(I49:I54)</f>
        <v>0</v>
      </c>
      <c r="J48" s="49">
        <f>SUM(J49:J54)</f>
        <v>0</v>
      </c>
      <c r="K48" s="49">
        <f>SUM(K49:K54)</f>
        <v>0</v>
      </c>
      <c r="L48" s="49">
        <f>SUM(L49:L54)</f>
        <v>0</v>
      </c>
    </row>
    <row r="49" spans="1:12" s="56" customFormat="1" ht="12.75">
      <c r="A49" s="39" t="s">
        <v>39</v>
      </c>
      <c r="B49" s="8"/>
      <c r="C49" s="8"/>
      <c r="D49" s="8"/>
      <c r="E49" s="8"/>
      <c r="F49" s="42"/>
      <c r="G49" s="49"/>
      <c r="H49" s="49"/>
      <c r="I49" s="51"/>
      <c r="J49" s="51"/>
      <c r="K49" s="49"/>
      <c r="L49" s="51"/>
    </row>
    <row r="50" spans="1:12" s="56" customFormat="1" ht="25.5">
      <c r="A50" s="39" t="s">
        <v>49</v>
      </c>
      <c r="B50" s="8"/>
      <c r="C50" s="38"/>
      <c r="D50" s="8">
        <v>851</v>
      </c>
      <c r="E50" s="8">
        <v>291</v>
      </c>
      <c r="F50" s="42">
        <f>SUM(G50:K50)</f>
        <v>1652751</v>
      </c>
      <c r="G50" s="49">
        <f>G51+G52</f>
        <v>1652751</v>
      </c>
      <c r="H50" s="49"/>
      <c r="I50" s="51"/>
      <c r="J50" s="51"/>
      <c r="K50" s="49"/>
      <c r="L50" s="51"/>
    </row>
    <row r="51" spans="1:12" s="56" customFormat="1" ht="12.75">
      <c r="A51" s="39"/>
      <c r="B51" s="8"/>
      <c r="C51" s="8">
        <v>924019101</v>
      </c>
      <c r="D51" s="8">
        <v>851</v>
      </c>
      <c r="E51" s="8">
        <v>291</v>
      </c>
      <c r="F51" s="51">
        <f aca="true" t="shared" si="7" ref="F51:F59">SUM(G51:K51)</f>
        <v>1071396</v>
      </c>
      <c r="G51" s="71">
        <v>1071396</v>
      </c>
      <c r="H51" s="49"/>
      <c r="I51" s="51"/>
      <c r="J51" s="51"/>
      <c r="K51" s="49"/>
      <c r="L51" s="51"/>
    </row>
    <row r="52" spans="1:12" s="56" customFormat="1" ht="12.75">
      <c r="A52" s="39"/>
      <c r="B52" s="8"/>
      <c r="C52" s="8">
        <v>924019000</v>
      </c>
      <c r="D52" s="8">
        <v>851</v>
      </c>
      <c r="E52" s="8">
        <v>291</v>
      </c>
      <c r="F52" s="51">
        <f t="shared" si="7"/>
        <v>581355</v>
      </c>
      <c r="G52" s="71">
        <v>581355</v>
      </c>
      <c r="H52" s="49"/>
      <c r="I52" s="51"/>
      <c r="J52" s="51"/>
      <c r="K52" s="49"/>
      <c r="L52" s="51"/>
    </row>
    <row r="53" spans="1:12" s="56" customFormat="1" ht="12.75">
      <c r="A53" s="39" t="s">
        <v>121</v>
      </c>
      <c r="B53" s="8"/>
      <c r="C53" s="8"/>
      <c r="D53" s="8"/>
      <c r="E53" s="8"/>
      <c r="F53" s="42">
        <f t="shared" si="7"/>
        <v>0</v>
      </c>
      <c r="G53" s="49">
        <v>0</v>
      </c>
      <c r="H53" s="49"/>
      <c r="I53" s="51"/>
      <c r="J53" s="51"/>
      <c r="K53" s="49"/>
      <c r="L53" s="51"/>
    </row>
    <row r="54" spans="1:12" s="56" customFormat="1" ht="12.75">
      <c r="A54" s="39" t="s">
        <v>50</v>
      </c>
      <c r="B54" s="8"/>
      <c r="C54" s="8"/>
      <c r="D54" s="8"/>
      <c r="E54" s="8"/>
      <c r="F54" s="42">
        <f t="shared" si="7"/>
        <v>0</v>
      </c>
      <c r="G54" s="49"/>
      <c r="H54" s="49"/>
      <c r="I54" s="51"/>
      <c r="J54" s="51"/>
      <c r="K54" s="49"/>
      <c r="L54" s="51"/>
    </row>
    <row r="55" spans="1:12" s="56" customFormat="1" ht="12.75">
      <c r="A55" s="39" t="s">
        <v>29</v>
      </c>
      <c r="B55" s="8">
        <v>240</v>
      </c>
      <c r="C55" s="8"/>
      <c r="D55" s="8"/>
      <c r="E55" s="8"/>
      <c r="F55" s="42">
        <f t="shared" si="7"/>
        <v>0</v>
      </c>
      <c r="G55" s="49">
        <v>0</v>
      </c>
      <c r="H55" s="49">
        <v>0</v>
      </c>
      <c r="I55" s="51">
        <v>0</v>
      </c>
      <c r="J55" s="51">
        <v>0</v>
      </c>
      <c r="K55" s="49">
        <v>0</v>
      </c>
      <c r="L55" s="51">
        <v>0</v>
      </c>
    </row>
    <row r="56" spans="1:12" s="56" customFormat="1" ht="25.5">
      <c r="A56" s="39" t="s">
        <v>51</v>
      </c>
      <c r="B56" s="8">
        <v>250</v>
      </c>
      <c r="C56" s="8"/>
      <c r="D56" s="8"/>
      <c r="E56" s="8"/>
      <c r="F56" s="42">
        <f t="shared" si="7"/>
        <v>0</v>
      </c>
      <c r="G56" s="49">
        <f aca="true" t="shared" si="8" ref="G56:L56">SUM(G57:G59)</f>
        <v>0</v>
      </c>
      <c r="H56" s="49">
        <f t="shared" si="8"/>
        <v>0</v>
      </c>
      <c r="I56" s="49">
        <f t="shared" si="8"/>
        <v>0</v>
      </c>
      <c r="J56" s="49">
        <f t="shared" si="8"/>
        <v>0</v>
      </c>
      <c r="K56" s="49"/>
      <c r="L56" s="49">
        <f t="shared" si="8"/>
        <v>0</v>
      </c>
    </row>
    <row r="57" spans="1:12" s="56" customFormat="1" ht="12.75">
      <c r="A57" s="39" t="s">
        <v>2</v>
      </c>
      <c r="B57" s="50"/>
      <c r="C57" s="8"/>
      <c r="D57" s="8"/>
      <c r="E57" s="8"/>
      <c r="F57" s="42">
        <f t="shared" si="7"/>
        <v>0</v>
      </c>
      <c r="G57" s="48" t="s">
        <v>73</v>
      </c>
      <c r="H57" s="49"/>
      <c r="I57" s="51"/>
      <c r="J57" s="51"/>
      <c r="K57" s="49"/>
      <c r="L57" s="51"/>
    </row>
    <row r="58" spans="1:12" s="56" customFormat="1" ht="25.5">
      <c r="A58" s="39" t="s">
        <v>52</v>
      </c>
      <c r="B58" s="8"/>
      <c r="C58" s="8"/>
      <c r="D58" s="8"/>
      <c r="E58" s="8"/>
      <c r="F58" s="42">
        <f t="shared" si="7"/>
        <v>0</v>
      </c>
      <c r="G58" s="48" t="s">
        <v>73</v>
      </c>
      <c r="H58" s="49"/>
      <c r="I58" s="51"/>
      <c r="J58" s="51"/>
      <c r="K58" s="49"/>
      <c r="L58" s="51"/>
    </row>
    <row r="59" spans="1:12" s="56" customFormat="1" ht="25.5">
      <c r="A59" s="39" t="s">
        <v>122</v>
      </c>
      <c r="B59" s="8"/>
      <c r="C59" s="38"/>
      <c r="D59" s="8"/>
      <c r="E59" s="8"/>
      <c r="F59" s="42">
        <f t="shared" si="7"/>
        <v>0</v>
      </c>
      <c r="G59" s="48" t="s">
        <v>73</v>
      </c>
      <c r="H59" s="49"/>
      <c r="I59" s="51"/>
      <c r="J59" s="51"/>
      <c r="K59" s="49"/>
      <c r="L59" s="51"/>
    </row>
    <row r="60" spans="1:12" s="56" customFormat="1" ht="12.75">
      <c r="A60" s="39" t="s">
        <v>53</v>
      </c>
      <c r="B60" s="8">
        <v>260</v>
      </c>
      <c r="C60" s="47"/>
      <c r="D60" s="8"/>
      <c r="E60" s="8"/>
      <c r="F60" s="42">
        <f>SUM(G60:K60)</f>
        <v>7534175.85</v>
      </c>
      <c r="G60" s="49">
        <f>G62+G63+G64+G70+G71+G73+G76+G77+G86+G87+G93</f>
        <v>7534175.85</v>
      </c>
      <c r="H60" s="49">
        <f>H62+H63+H64+H70+H71+H73+H76+H77+H86+H87+H93</f>
        <v>0</v>
      </c>
      <c r="I60" s="49"/>
      <c r="J60" s="49"/>
      <c r="K60" s="49">
        <v>0</v>
      </c>
      <c r="L60" s="49">
        <f>L62+L63+L64+L70+L71+L73+L76+L77+L86+L87+L93</f>
        <v>0</v>
      </c>
    </row>
    <row r="61" spans="1:12" s="56" customFormat="1" ht="12.75">
      <c r="A61" s="39" t="s">
        <v>3</v>
      </c>
      <c r="B61" s="50"/>
      <c r="C61" s="8"/>
      <c r="D61" s="38"/>
      <c r="E61" s="38"/>
      <c r="F61" s="42"/>
      <c r="G61" s="49"/>
      <c r="H61" s="49"/>
      <c r="I61" s="51"/>
      <c r="J61" s="51"/>
      <c r="K61" s="49"/>
      <c r="L61" s="51"/>
    </row>
    <row r="62" spans="1:12" s="56" customFormat="1" ht="12.75">
      <c r="A62" s="39" t="s">
        <v>54</v>
      </c>
      <c r="B62" s="8"/>
      <c r="C62" s="8">
        <v>924019101</v>
      </c>
      <c r="D62" s="8">
        <v>244</v>
      </c>
      <c r="E62" s="8">
        <v>221</v>
      </c>
      <c r="F62" s="70">
        <f>SUM(G62:K62)</f>
        <v>153589</v>
      </c>
      <c r="G62" s="71">
        <v>153589</v>
      </c>
      <c r="H62" s="49"/>
      <c r="I62" s="51"/>
      <c r="J62" s="51"/>
      <c r="K62" s="49"/>
      <c r="L62" s="51"/>
    </row>
    <row r="63" spans="1:12" s="56" customFormat="1" ht="12.75">
      <c r="A63" s="39" t="s">
        <v>55</v>
      </c>
      <c r="B63" s="8"/>
      <c r="C63" s="8">
        <v>924019101</v>
      </c>
      <c r="D63" s="8">
        <v>244</v>
      </c>
      <c r="E63" s="8">
        <v>222</v>
      </c>
      <c r="F63" s="70">
        <f>SUM(G63:K63)</f>
        <v>32000</v>
      </c>
      <c r="G63" s="71">
        <v>32000</v>
      </c>
      <c r="H63" s="49"/>
      <c r="I63" s="51"/>
      <c r="J63" s="51"/>
      <c r="K63" s="49"/>
      <c r="L63" s="51"/>
    </row>
    <row r="64" spans="1:12" s="56" customFormat="1" ht="12.75">
      <c r="A64" s="39" t="s">
        <v>123</v>
      </c>
      <c r="B64" s="8"/>
      <c r="C64" s="8"/>
      <c r="D64" s="8"/>
      <c r="E64" s="8"/>
      <c r="F64" s="70">
        <f>SUM(G64:K64)</f>
        <v>3040469.85</v>
      </c>
      <c r="G64" s="71">
        <f aca="true" t="shared" si="9" ref="G64:L64">SUM(G65:G69)</f>
        <v>3040469.85</v>
      </c>
      <c r="H64" s="49">
        <f t="shared" si="9"/>
        <v>0</v>
      </c>
      <c r="I64" s="49">
        <f t="shared" si="9"/>
        <v>0</v>
      </c>
      <c r="J64" s="49">
        <f t="shared" si="9"/>
        <v>0</v>
      </c>
      <c r="K64" s="49">
        <f t="shared" si="9"/>
        <v>0</v>
      </c>
      <c r="L64" s="49">
        <f t="shared" si="9"/>
        <v>0</v>
      </c>
    </row>
    <row r="65" spans="1:12" s="56" customFormat="1" ht="12.75">
      <c r="A65" s="39" t="s">
        <v>39</v>
      </c>
      <c r="B65" s="8"/>
      <c r="C65" s="8"/>
      <c r="D65" s="8"/>
      <c r="E65" s="8"/>
      <c r="F65" s="70"/>
      <c r="G65" s="71"/>
      <c r="H65" s="49"/>
      <c r="I65" s="51"/>
      <c r="J65" s="51"/>
      <c r="K65" s="49"/>
      <c r="L65" s="51"/>
    </row>
    <row r="66" spans="1:12" s="56" customFormat="1" ht="12.75">
      <c r="A66" s="39" t="s">
        <v>57</v>
      </c>
      <c r="B66" s="8"/>
      <c r="C66" s="8">
        <v>924019000</v>
      </c>
      <c r="D66" s="8">
        <v>244</v>
      </c>
      <c r="E66" s="8">
        <v>223</v>
      </c>
      <c r="F66" s="71">
        <f aca="true" t="shared" si="10" ref="F66:F77">SUM(G66:K66)</f>
        <v>111376.85</v>
      </c>
      <c r="G66" s="71">
        <v>111376.85</v>
      </c>
      <c r="H66" s="49"/>
      <c r="I66" s="51"/>
      <c r="J66" s="51"/>
      <c r="K66" s="49"/>
      <c r="L66" s="51"/>
    </row>
    <row r="67" spans="1:12" s="56" customFormat="1" ht="12.75">
      <c r="A67" s="39" t="s">
        <v>56</v>
      </c>
      <c r="B67" s="8"/>
      <c r="C67" s="8">
        <v>924019101</v>
      </c>
      <c r="D67" s="8">
        <v>244</v>
      </c>
      <c r="E67" s="8">
        <v>223</v>
      </c>
      <c r="F67" s="71">
        <f t="shared" si="10"/>
        <v>1771362</v>
      </c>
      <c r="G67" s="71">
        <v>1771362</v>
      </c>
      <c r="H67" s="49"/>
      <c r="I67" s="51"/>
      <c r="J67" s="51"/>
      <c r="K67" s="49"/>
      <c r="L67" s="51"/>
    </row>
    <row r="68" spans="1:12" s="56" customFormat="1" ht="12.75">
      <c r="A68" s="39" t="s">
        <v>57</v>
      </c>
      <c r="B68" s="8"/>
      <c r="C68" s="8">
        <v>924019101</v>
      </c>
      <c r="D68" s="8">
        <v>244</v>
      </c>
      <c r="E68" s="8">
        <v>223</v>
      </c>
      <c r="F68" s="71">
        <f t="shared" si="10"/>
        <v>692026</v>
      </c>
      <c r="G68" s="71">
        <v>692026</v>
      </c>
      <c r="H68" s="49"/>
      <c r="I68" s="51"/>
      <c r="J68" s="51"/>
      <c r="K68" s="49"/>
      <c r="L68" s="51"/>
    </row>
    <row r="69" spans="1:12" s="1" customFormat="1" ht="12.75">
      <c r="A69" s="39" t="s">
        <v>58</v>
      </c>
      <c r="B69" s="8"/>
      <c r="C69" s="8">
        <v>924019101</v>
      </c>
      <c r="D69" s="8">
        <v>244</v>
      </c>
      <c r="E69" s="8">
        <v>223</v>
      </c>
      <c r="F69" s="71">
        <f t="shared" si="10"/>
        <v>465705</v>
      </c>
      <c r="G69" s="71">
        <v>465705</v>
      </c>
      <c r="H69" s="49"/>
      <c r="I69" s="51"/>
      <c r="J69" s="51"/>
      <c r="K69" s="49"/>
      <c r="L69" s="51"/>
    </row>
    <row r="70" spans="1:12" s="1" customFormat="1" ht="12.75">
      <c r="A70" s="39" t="s">
        <v>59</v>
      </c>
      <c r="B70" s="8"/>
      <c r="C70" s="8"/>
      <c r="D70" s="8"/>
      <c r="E70" s="8"/>
      <c r="F70" s="42">
        <f t="shared" si="10"/>
        <v>0</v>
      </c>
      <c r="G70" s="49"/>
      <c r="H70" s="49"/>
      <c r="I70" s="51"/>
      <c r="J70" s="51"/>
      <c r="K70" s="49"/>
      <c r="L70" s="51"/>
    </row>
    <row r="71" spans="1:12" s="1" customFormat="1" ht="12.75">
      <c r="A71" s="39" t="s">
        <v>60</v>
      </c>
      <c r="B71" s="8"/>
      <c r="C71" s="8"/>
      <c r="D71" s="8">
        <v>244</v>
      </c>
      <c r="E71" s="8">
        <v>225</v>
      </c>
      <c r="F71" s="42">
        <f t="shared" si="10"/>
        <v>378941</v>
      </c>
      <c r="G71" s="49">
        <f>G72</f>
        <v>378941</v>
      </c>
      <c r="H71" s="49"/>
      <c r="I71" s="51">
        <v>0</v>
      </c>
      <c r="J71" s="51">
        <v>0</v>
      </c>
      <c r="K71" s="49">
        <v>0</v>
      </c>
      <c r="L71" s="51">
        <v>0</v>
      </c>
    </row>
    <row r="72" spans="1:13" s="1" customFormat="1" ht="12.75">
      <c r="A72" s="39"/>
      <c r="B72" s="8"/>
      <c r="C72" s="8">
        <v>924019101</v>
      </c>
      <c r="D72" s="8">
        <v>244</v>
      </c>
      <c r="E72" s="8">
        <v>225</v>
      </c>
      <c r="F72" s="51">
        <f t="shared" si="10"/>
        <v>378941</v>
      </c>
      <c r="G72" s="49">
        <v>378941</v>
      </c>
      <c r="H72" s="49"/>
      <c r="I72" s="51"/>
      <c r="J72" s="51"/>
      <c r="K72" s="49"/>
      <c r="L72" s="51"/>
      <c r="M72" s="11"/>
    </row>
    <row r="73" spans="1:12" ht="12.75">
      <c r="A73" s="39" t="s">
        <v>61</v>
      </c>
      <c r="B73" s="8"/>
      <c r="C73" s="8"/>
      <c r="D73" s="8">
        <v>244</v>
      </c>
      <c r="E73" s="8">
        <v>310</v>
      </c>
      <c r="F73" s="42">
        <f t="shared" si="10"/>
        <v>359595</v>
      </c>
      <c r="G73" s="49">
        <f>G74+G75</f>
        <v>359595</v>
      </c>
      <c r="H73" s="49"/>
      <c r="I73" s="51"/>
      <c r="J73" s="51"/>
      <c r="K73" s="49"/>
      <c r="L73" s="51"/>
    </row>
    <row r="74" spans="1:12" ht="12.75">
      <c r="A74" s="39"/>
      <c r="B74" s="8"/>
      <c r="C74" s="8">
        <v>924019223</v>
      </c>
      <c r="D74" s="8">
        <v>244</v>
      </c>
      <c r="E74" s="8">
        <v>310</v>
      </c>
      <c r="F74" s="51">
        <f t="shared" si="10"/>
        <v>222595</v>
      </c>
      <c r="G74" s="49">
        <v>222595</v>
      </c>
      <c r="H74" s="49"/>
      <c r="I74" s="51"/>
      <c r="J74" s="51"/>
      <c r="K74" s="49"/>
      <c r="L74" s="51"/>
    </row>
    <row r="75" spans="1:12" ht="12.75">
      <c r="A75" s="39"/>
      <c r="B75" s="8"/>
      <c r="C75" s="8">
        <v>924019101</v>
      </c>
      <c r="D75" s="8">
        <v>244</v>
      </c>
      <c r="E75" s="8">
        <v>310</v>
      </c>
      <c r="F75" s="51">
        <f t="shared" si="10"/>
        <v>137000</v>
      </c>
      <c r="G75" s="49">
        <v>137000</v>
      </c>
      <c r="H75" s="49"/>
      <c r="I75" s="51"/>
      <c r="J75" s="51"/>
      <c r="K75" s="49"/>
      <c r="L75" s="51"/>
    </row>
    <row r="76" spans="1:12" ht="12.75">
      <c r="A76" s="39" t="s">
        <v>62</v>
      </c>
      <c r="B76" s="8"/>
      <c r="C76" s="8"/>
      <c r="D76" s="8"/>
      <c r="E76" s="8"/>
      <c r="F76" s="42">
        <f t="shared" si="10"/>
        <v>0</v>
      </c>
      <c r="G76" s="49"/>
      <c r="H76" s="49"/>
      <c r="I76" s="51"/>
      <c r="J76" s="51"/>
      <c r="K76" s="49"/>
      <c r="L76" s="51"/>
    </row>
    <row r="77" spans="1:12" ht="12.75">
      <c r="A77" s="39" t="s">
        <v>63</v>
      </c>
      <c r="B77" s="8"/>
      <c r="C77" s="8"/>
      <c r="D77" s="8">
        <v>244</v>
      </c>
      <c r="E77" s="8">
        <v>340</v>
      </c>
      <c r="F77" s="42">
        <f t="shared" si="10"/>
        <v>3274344</v>
      </c>
      <c r="G77" s="49">
        <f>G80+G81+G82</f>
        <v>3274344</v>
      </c>
      <c r="H77" s="49">
        <f>SUM(H78:H85)</f>
        <v>0</v>
      </c>
      <c r="I77" s="49">
        <f>SUM(I78:I85)</f>
        <v>0</v>
      </c>
      <c r="J77" s="49">
        <f>SUM(J78:J85)</f>
        <v>0</v>
      </c>
      <c r="K77" s="49">
        <v>0</v>
      </c>
      <c r="L77" s="49">
        <f>SUM(L78:L85)</f>
        <v>0</v>
      </c>
    </row>
    <row r="78" spans="1:12" ht="12.75">
      <c r="A78" s="39" t="s">
        <v>39</v>
      </c>
      <c r="B78" s="8"/>
      <c r="C78" s="8"/>
      <c r="D78" s="8"/>
      <c r="E78" s="8"/>
      <c r="F78" s="42"/>
      <c r="G78" s="49"/>
      <c r="H78" s="49"/>
      <c r="I78" s="51"/>
      <c r="J78" s="51"/>
      <c r="K78" s="49"/>
      <c r="L78" s="51"/>
    </row>
    <row r="79" spans="1:12" ht="12.75">
      <c r="A79" s="39" t="s">
        <v>64</v>
      </c>
      <c r="B79" s="8"/>
      <c r="C79" s="8"/>
      <c r="D79" s="8"/>
      <c r="E79" s="8"/>
      <c r="F79" s="42">
        <f aca="true" t="shared" si="11" ref="F79:F87">SUM(G79:K79)</f>
        <v>0</v>
      </c>
      <c r="G79" s="49"/>
      <c r="H79" s="49"/>
      <c r="I79" s="51"/>
      <c r="J79" s="51"/>
      <c r="K79" s="49"/>
      <c r="L79" s="51"/>
    </row>
    <row r="80" spans="1:12" ht="12.75">
      <c r="A80" s="39" t="s">
        <v>65</v>
      </c>
      <c r="B80" s="8"/>
      <c r="C80" s="8">
        <v>924019101</v>
      </c>
      <c r="D80" s="8">
        <v>244</v>
      </c>
      <c r="E80" s="8">
        <v>342</v>
      </c>
      <c r="F80" s="51">
        <f t="shared" si="11"/>
        <v>2569344</v>
      </c>
      <c r="G80" s="49">
        <v>2569344</v>
      </c>
      <c r="H80" s="49"/>
      <c r="I80" s="51"/>
      <c r="J80" s="51"/>
      <c r="K80" s="49"/>
      <c r="L80" s="51"/>
    </row>
    <row r="81" spans="1:12" ht="12.75">
      <c r="A81" s="39" t="s">
        <v>212</v>
      </c>
      <c r="B81" s="8"/>
      <c r="C81" s="8">
        <v>924019101</v>
      </c>
      <c r="D81" s="8">
        <v>244</v>
      </c>
      <c r="E81" s="8">
        <v>345</v>
      </c>
      <c r="F81" s="51">
        <f t="shared" si="11"/>
        <v>439000</v>
      </c>
      <c r="G81" s="71">
        <v>439000</v>
      </c>
      <c r="H81" s="49"/>
      <c r="I81" s="51"/>
      <c r="J81" s="51"/>
      <c r="K81" s="49"/>
      <c r="L81" s="51"/>
    </row>
    <row r="82" spans="1:12" ht="12.75">
      <c r="A82" s="39" t="s">
        <v>66</v>
      </c>
      <c r="B82" s="47"/>
      <c r="C82" s="8"/>
      <c r="D82" s="8">
        <v>244</v>
      </c>
      <c r="E82" s="8">
        <v>346</v>
      </c>
      <c r="F82" s="51">
        <f>SUM(G82:K82)</f>
        <v>266000</v>
      </c>
      <c r="G82" s="49">
        <f>G83+G84</f>
        <v>266000</v>
      </c>
      <c r="H82" s="49">
        <v>0</v>
      </c>
      <c r="I82" s="51">
        <v>0</v>
      </c>
      <c r="J82" s="51">
        <v>0</v>
      </c>
      <c r="K82" s="49">
        <v>0</v>
      </c>
      <c r="L82" s="51">
        <v>0</v>
      </c>
    </row>
    <row r="83" spans="1:12" ht="12.75">
      <c r="A83" s="39"/>
      <c r="B83" s="47"/>
      <c r="C83" s="8">
        <v>924019223</v>
      </c>
      <c r="D83" s="8">
        <v>244</v>
      </c>
      <c r="E83" s="8">
        <v>346</v>
      </c>
      <c r="F83" s="51">
        <f>SUM(G83:K83)</f>
        <v>20000</v>
      </c>
      <c r="G83" s="49">
        <v>20000</v>
      </c>
      <c r="H83" s="49"/>
      <c r="I83" s="51"/>
      <c r="J83" s="51"/>
      <c r="K83" s="49"/>
      <c r="L83" s="51"/>
    </row>
    <row r="84" spans="1:12" ht="12.75">
      <c r="A84" s="39"/>
      <c r="B84" s="47"/>
      <c r="C84" s="8">
        <v>924019101</v>
      </c>
      <c r="D84" s="8">
        <v>244</v>
      </c>
      <c r="E84" s="8">
        <v>346</v>
      </c>
      <c r="F84" s="51">
        <f>SUM(G84:K84)</f>
        <v>246000</v>
      </c>
      <c r="G84" s="49">
        <v>246000</v>
      </c>
      <c r="H84" s="49"/>
      <c r="I84" s="51"/>
      <c r="J84" s="51"/>
      <c r="K84" s="49"/>
      <c r="L84" s="51"/>
    </row>
    <row r="85" spans="1:12" ht="12.75">
      <c r="A85" s="39" t="s">
        <v>124</v>
      </c>
      <c r="B85" s="8"/>
      <c r="C85" s="8"/>
      <c r="D85" s="8"/>
      <c r="E85" s="8"/>
      <c r="F85" s="42">
        <f t="shared" si="11"/>
        <v>0</v>
      </c>
      <c r="G85" s="49"/>
      <c r="H85" s="49"/>
      <c r="I85" s="51"/>
      <c r="J85" s="51"/>
      <c r="K85" s="49"/>
      <c r="L85" s="51"/>
    </row>
    <row r="86" spans="1:12" ht="12.75">
      <c r="A86" s="39" t="s">
        <v>67</v>
      </c>
      <c r="B86" s="8"/>
      <c r="C86" s="8"/>
      <c r="D86" s="8"/>
      <c r="E86" s="8"/>
      <c r="F86" s="42">
        <f t="shared" si="11"/>
        <v>0</v>
      </c>
      <c r="G86" s="49"/>
      <c r="H86" s="49"/>
      <c r="I86" s="51"/>
      <c r="J86" s="51"/>
      <c r="K86" s="49"/>
      <c r="L86" s="51"/>
    </row>
    <row r="87" spans="1:12" ht="12.75">
      <c r="A87" s="39" t="s">
        <v>125</v>
      </c>
      <c r="B87" s="8"/>
      <c r="C87" s="8"/>
      <c r="D87" s="8"/>
      <c r="E87" s="8"/>
      <c r="F87" s="42">
        <f t="shared" si="11"/>
        <v>295237</v>
      </c>
      <c r="G87" s="49">
        <f aca="true" t="shared" si="12" ref="G87:L87">SUM(G88:G91)</f>
        <v>295237</v>
      </c>
      <c r="H87" s="49">
        <f t="shared" si="12"/>
        <v>0</v>
      </c>
      <c r="I87" s="49">
        <f t="shared" si="12"/>
        <v>0</v>
      </c>
      <c r="J87" s="49">
        <f t="shared" si="12"/>
        <v>0</v>
      </c>
      <c r="K87" s="49">
        <v>0</v>
      </c>
      <c r="L87" s="49">
        <f t="shared" si="12"/>
        <v>0</v>
      </c>
    </row>
    <row r="88" spans="1:12" ht="12.75">
      <c r="A88" s="39" t="s">
        <v>39</v>
      </c>
      <c r="B88" s="8"/>
      <c r="C88" s="8"/>
      <c r="D88" s="8"/>
      <c r="E88" s="8"/>
      <c r="F88" s="42"/>
      <c r="G88" s="49"/>
      <c r="H88" s="49"/>
      <c r="I88" s="51"/>
      <c r="J88" s="51"/>
      <c r="K88" s="49" t="s">
        <v>85</v>
      </c>
      <c r="L88" s="51"/>
    </row>
    <row r="89" spans="1:12" ht="12.75">
      <c r="A89" s="39" t="s">
        <v>68</v>
      </c>
      <c r="B89" s="8"/>
      <c r="C89" s="8"/>
      <c r="D89" s="8"/>
      <c r="E89" s="8"/>
      <c r="F89" s="42">
        <f>SUM(G89:K89)</f>
        <v>0</v>
      </c>
      <c r="G89" s="49"/>
      <c r="H89" s="49">
        <v>0</v>
      </c>
      <c r="I89" s="51"/>
      <c r="J89" s="51"/>
      <c r="K89" s="49">
        <v>0</v>
      </c>
      <c r="L89" s="51"/>
    </row>
    <row r="90" spans="1:12" ht="25.5">
      <c r="A90" s="39" t="s">
        <v>69</v>
      </c>
      <c r="B90" s="8"/>
      <c r="C90" s="8"/>
      <c r="D90" s="8"/>
      <c r="E90" s="8"/>
      <c r="F90" s="42">
        <f>SUM(G90:K90)</f>
        <v>0</v>
      </c>
      <c r="G90" s="49"/>
      <c r="H90" s="49"/>
      <c r="I90" s="51"/>
      <c r="J90" s="51"/>
      <c r="K90" s="49"/>
      <c r="L90" s="51"/>
    </row>
    <row r="91" spans="1:12" ht="12.75">
      <c r="A91" s="39" t="s">
        <v>126</v>
      </c>
      <c r="B91" s="8"/>
      <c r="C91" s="8"/>
      <c r="D91" s="8">
        <v>244</v>
      </c>
      <c r="E91" s="8">
        <v>226</v>
      </c>
      <c r="F91" s="42">
        <f>SUM(G91:K91)</f>
        <v>295237</v>
      </c>
      <c r="G91" s="49">
        <f>G92</f>
        <v>295237</v>
      </c>
      <c r="H91" s="49">
        <v>0</v>
      </c>
      <c r="I91" s="51">
        <v>0</v>
      </c>
      <c r="J91" s="51">
        <v>0</v>
      </c>
      <c r="K91" s="49">
        <v>0</v>
      </c>
      <c r="L91" s="51">
        <v>0</v>
      </c>
    </row>
    <row r="92" spans="1:12" ht="12.75">
      <c r="A92" s="39"/>
      <c r="B92" s="8"/>
      <c r="C92" s="8">
        <v>924019101</v>
      </c>
      <c r="D92" s="8">
        <v>244</v>
      </c>
      <c r="E92" s="8">
        <v>226</v>
      </c>
      <c r="F92" s="51">
        <f>SUM(G92:K92)</f>
        <v>295237</v>
      </c>
      <c r="G92" s="49">
        <v>295237</v>
      </c>
      <c r="H92" s="49"/>
      <c r="I92" s="51"/>
      <c r="J92" s="51"/>
      <c r="K92" s="49"/>
      <c r="L92" s="51"/>
    </row>
    <row r="93" spans="1:12" ht="12.75">
      <c r="A93" s="39" t="s">
        <v>70</v>
      </c>
      <c r="B93" s="8"/>
      <c r="C93" s="8"/>
      <c r="D93" s="8"/>
      <c r="E93" s="8"/>
      <c r="F93" s="42">
        <f>SUM(G93:K93)</f>
        <v>0</v>
      </c>
      <c r="G93" s="49"/>
      <c r="H93" s="49"/>
      <c r="I93" s="51"/>
      <c r="J93" s="51"/>
      <c r="K93" s="49">
        <v>0</v>
      </c>
      <c r="L93" s="51"/>
    </row>
    <row r="94" spans="1:12" ht="12.75">
      <c r="A94" s="81" t="s">
        <v>127</v>
      </c>
      <c r="B94" s="40">
        <v>300</v>
      </c>
      <c r="C94" s="46"/>
      <c r="D94" s="40"/>
      <c r="E94" s="40"/>
      <c r="F94" s="41">
        <f aca="true" t="shared" si="13" ref="F94:L94">F95+F96</f>
        <v>0</v>
      </c>
      <c r="G94" s="41">
        <f t="shared" si="13"/>
        <v>0</v>
      </c>
      <c r="H94" s="41">
        <f t="shared" si="13"/>
        <v>0</v>
      </c>
      <c r="I94" s="41">
        <f t="shared" si="13"/>
        <v>0</v>
      </c>
      <c r="J94" s="41">
        <f t="shared" si="13"/>
        <v>0</v>
      </c>
      <c r="K94" s="41">
        <f t="shared" si="13"/>
        <v>0</v>
      </c>
      <c r="L94" s="41">
        <f t="shared" si="13"/>
        <v>0</v>
      </c>
    </row>
    <row r="95" spans="1:12" ht="12.75">
      <c r="A95" s="39" t="s">
        <v>128</v>
      </c>
      <c r="B95" s="8">
        <v>310</v>
      </c>
      <c r="C95" s="8"/>
      <c r="D95" s="38"/>
      <c r="E95" s="38"/>
      <c r="F95" s="42">
        <f>SUM(G95:L95)</f>
        <v>0</v>
      </c>
      <c r="G95" s="49">
        <v>0</v>
      </c>
      <c r="H95" s="49">
        <v>0</v>
      </c>
      <c r="I95" s="51">
        <v>0</v>
      </c>
      <c r="J95" s="51">
        <v>0</v>
      </c>
      <c r="K95" s="49">
        <v>0</v>
      </c>
      <c r="L95" s="51">
        <v>0</v>
      </c>
    </row>
    <row r="96" spans="1:12" ht="12.75">
      <c r="A96" s="39" t="s">
        <v>19</v>
      </c>
      <c r="B96" s="8">
        <v>320</v>
      </c>
      <c r="C96" s="47"/>
      <c r="D96" s="38"/>
      <c r="E96" s="38"/>
      <c r="F96" s="42">
        <f>SUM(G96:L96)</f>
        <v>0</v>
      </c>
      <c r="G96" s="49">
        <v>0</v>
      </c>
      <c r="H96" s="49">
        <v>0</v>
      </c>
      <c r="I96" s="51">
        <v>0</v>
      </c>
      <c r="J96" s="51">
        <v>0</v>
      </c>
      <c r="K96" s="49">
        <v>0</v>
      </c>
      <c r="L96" s="51">
        <v>0</v>
      </c>
    </row>
    <row r="97" spans="1:12" ht="12.75">
      <c r="A97" s="82" t="s">
        <v>129</v>
      </c>
      <c r="B97" s="54">
        <v>400</v>
      </c>
      <c r="C97" s="47"/>
      <c r="D97" s="53"/>
      <c r="E97" s="53"/>
      <c r="F97" s="55">
        <f aca="true" t="shared" si="14" ref="F97:L97">F98+F99</f>
        <v>0</v>
      </c>
      <c r="G97" s="55">
        <f t="shared" si="14"/>
        <v>0</v>
      </c>
      <c r="H97" s="55">
        <f t="shared" si="14"/>
        <v>0</v>
      </c>
      <c r="I97" s="55">
        <f t="shared" si="14"/>
        <v>0</v>
      </c>
      <c r="J97" s="55">
        <f t="shared" si="14"/>
        <v>0</v>
      </c>
      <c r="K97" s="55">
        <f t="shared" si="14"/>
        <v>0</v>
      </c>
      <c r="L97" s="55">
        <f t="shared" si="14"/>
        <v>0</v>
      </c>
    </row>
    <row r="98" spans="1:12" ht="12.75">
      <c r="A98" s="39" t="s">
        <v>130</v>
      </c>
      <c r="B98" s="8">
        <v>410</v>
      </c>
      <c r="C98" s="40"/>
      <c r="D98" s="38"/>
      <c r="E98" s="38"/>
      <c r="F98" s="51">
        <f>SUM(G98:K98)</f>
        <v>0</v>
      </c>
      <c r="G98" s="49">
        <v>0</v>
      </c>
      <c r="H98" s="49">
        <v>0</v>
      </c>
      <c r="I98" s="51">
        <v>0</v>
      </c>
      <c r="J98" s="51">
        <v>0</v>
      </c>
      <c r="K98" s="49">
        <v>0</v>
      </c>
      <c r="L98" s="38"/>
    </row>
    <row r="99" spans="1:12" ht="12.75">
      <c r="A99" s="39" t="s">
        <v>20</v>
      </c>
      <c r="B99" s="8">
        <v>420</v>
      </c>
      <c r="C99" s="8"/>
      <c r="D99" s="38"/>
      <c r="E99" s="38"/>
      <c r="F99" s="51">
        <f>SUM(G99:K99)</f>
        <v>0</v>
      </c>
      <c r="G99" s="49">
        <v>0</v>
      </c>
      <c r="H99" s="49">
        <v>0</v>
      </c>
      <c r="I99" s="51">
        <v>0</v>
      </c>
      <c r="J99" s="51">
        <v>0</v>
      </c>
      <c r="K99" s="49">
        <v>0</v>
      </c>
      <c r="L99" s="38"/>
    </row>
    <row r="100" spans="1:12" ht="12.75">
      <c r="A100" s="82" t="s">
        <v>131</v>
      </c>
      <c r="B100" s="54">
        <v>500</v>
      </c>
      <c r="C100" s="8"/>
      <c r="D100" s="53"/>
      <c r="E100" s="53"/>
      <c r="F100" s="55"/>
      <c r="G100" s="55"/>
      <c r="H100" s="55"/>
      <c r="I100" s="55"/>
      <c r="J100" s="55"/>
      <c r="K100" s="55"/>
      <c r="L100" s="53"/>
    </row>
    <row r="101" spans="1:12" ht="38.25">
      <c r="A101" s="39" t="s">
        <v>132</v>
      </c>
      <c r="B101" s="8">
        <v>510</v>
      </c>
      <c r="C101" s="54"/>
      <c r="D101" s="38"/>
      <c r="E101" s="38"/>
      <c r="F101" s="51"/>
      <c r="G101" s="49"/>
      <c r="H101" s="49"/>
      <c r="I101" s="51"/>
      <c r="J101" s="51"/>
      <c r="K101" s="49"/>
      <c r="L101" s="38"/>
    </row>
    <row r="102" spans="1:12" ht="12.75">
      <c r="A102" s="82" t="s">
        <v>133</v>
      </c>
      <c r="B102" s="54">
        <v>600</v>
      </c>
      <c r="C102" s="8"/>
      <c r="D102" s="53"/>
      <c r="E102" s="53"/>
      <c r="F102" s="55"/>
      <c r="G102" s="55"/>
      <c r="H102" s="55"/>
      <c r="I102" s="55"/>
      <c r="J102" s="55"/>
      <c r="K102" s="55"/>
      <c r="L102" s="53"/>
    </row>
    <row r="103" spans="1:12" ht="38.25">
      <c r="A103" s="39" t="s">
        <v>132</v>
      </c>
      <c r="B103" s="8">
        <v>610</v>
      </c>
      <c r="C103" s="8"/>
      <c r="D103" s="38"/>
      <c r="E103" s="38"/>
      <c r="F103" s="51"/>
      <c r="G103" s="49"/>
      <c r="H103" s="49"/>
      <c r="I103" s="51"/>
      <c r="J103" s="51"/>
      <c r="K103" s="49"/>
      <c r="L103" s="38"/>
    </row>
    <row r="104" spans="1:12" ht="12.75">
      <c r="A104" s="81" t="s">
        <v>21</v>
      </c>
      <c r="B104" s="40">
        <v>700</v>
      </c>
      <c r="C104" s="54"/>
      <c r="D104" s="40"/>
      <c r="E104" s="40"/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</row>
    <row r="105" spans="1:12" ht="12.75">
      <c r="A105" s="81" t="s">
        <v>22</v>
      </c>
      <c r="B105" s="40">
        <v>800</v>
      </c>
      <c r="C105" s="8"/>
      <c r="D105" s="40"/>
      <c r="E105" s="40"/>
      <c r="F105" s="41">
        <f>F10-F24+F94-F97+F104</f>
        <v>0</v>
      </c>
      <c r="G105" s="41">
        <f>G10-G24+G94-G97+G104</f>
        <v>0</v>
      </c>
      <c r="H105" s="41">
        <f>H10-H24+H94-H97+H104</f>
        <v>0</v>
      </c>
      <c r="I105" s="41">
        <f>I10-I24+I94-I97+I104</f>
        <v>0</v>
      </c>
      <c r="J105" s="41"/>
      <c r="K105" s="41">
        <f>K10-K24+K94-K97+K104</f>
        <v>0</v>
      </c>
      <c r="L105" s="41">
        <f>L104+L10-L24</f>
        <v>0</v>
      </c>
    </row>
  </sheetData>
  <sheetProtection/>
  <mergeCells count="16">
    <mergeCell ref="G6:L6"/>
    <mergeCell ref="G7:G8"/>
    <mergeCell ref="H7:H8"/>
    <mergeCell ref="I7:I8"/>
    <mergeCell ref="J7:J8"/>
    <mergeCell ref="K7:L7"/>
    <mergeCell ref="A3:L3"/>
    <mergeCell ref="K1:L1"/>
    <mergeCell ref="A2:L2"/>
    <mergeCell ref="A5:A8"/>
    <mergeCell ref="B5:B8"/>
    <mergeCell ref="C5:C8"/>
    <mergeCell ref="D5:D8"/>
    <mergeCell ref="E5:E8"/>
    <mergeCell ref="F5:L5"/>
    <mergeCell ref="F6:F8"/>
  </mergeCells>
  <hyperlinks>
    <hyperlink ref="H7" r:id="rId1" display="consultantplus://offline/ref=BCDC52CCBAC543249BD651AB44A4BD52959EF36C48122BC6BD30C64600DD308F318E6428756BM2iAF"/>
  </hyperlinks>
  <printOptions/>
  <pageMargins left="0.5905511811023623" right="0.29527559055118113" top="0.29527559055118113" bottom="0.1968503937007874" header="0" footer="0"/>
  <pageSetup horizontalDpi="600" verticalDpi="600" orientation="landscape" paperSize="9" scale="7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0"/>
  <sheetViews>
    <sheetView view="pageBreakPreview" zoomScaleSheetLayoutView="100" zoomScalePageLayoutView="0" workbookViewId="0" topLeftCell="A19">
      <selection activeCell="G36" sqref="G36"/>
    </sheetView>
  </sheetViews>
  <sheetFormatPr defaultColWidth="9.00390625" defaultRowHeight="12.75"/>
  <cols>
    <col min="1" max="1" width="44.00390625" style="1" customWidth="1"/>
    <col min="2" max="2" width="7.25390625" style="1" customWidth="1"/>
    <col min="3" max="3" width="9.375" style="1" customWidth="1"/>
    <col min="4" max="4" width="4.875" style="1" bestFit="1" customWidth="1"/>
    <col min="5" max="5" width="7.375" style="1" customWidth="1"/>
    <col min="6" max="6" width="15.25390625" style="1" customWidth="1"/>
    <col min="7" max="7" width="22.625" style="2" customWidth="1"/>
    <col min="8" max="8" width="18.875" style="2" customWidth="1"/>
    <col min="9" max="9" width="14.625" style="1" customWidth="1"/>
    <col min="10" max="10" width="13.625" style="1" customWidth="1"/>
    <col min="11" max="11" width="14.875" style="2" bestFit="1" customWidth="1"/>
    <col min="12" max="12" width="11.75390625" style="1" customWidth="1"/>
  </cols>
  <sheetData>
    <row r="1" spans="1:12" ht="15.75">
      <c r="A1" s="30"/>
      <c r="B1" s="30"/>
      <c r="C1" s="30"/>
      <c r="D1" s="30"/>
      <c r="E1" s="30"/>
      <c r="F1" s="30"/>
      <c r="G1" s="31"/>
      <c r="H1" s="31"/>
      <c r="I1" s="30"/>
      <c r="J1" s="30"/>
      <c r="K1" s="162" t="s">
        <v>79</v>
      </c>
      <c r="L1" s="162"/>
    </row>
    <row r="2" spans="1:12" ht="15.75">
      <c r="A2" s="155" t="s">
        <v>167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5.75">
      <c r="A3" s="155" t="s">
        <v>174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5.75">
      <c r="A4" s="163" t="s">
        <v>149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ht="6.75" customHeight="1"/>
    <row r="6" spans="1:12" ht="12.75" customHeight="1">
      <c r="A6" s="156" t="s">
        <v>0</v>
      </c>
      <c r="B6" s="156" t="s">
        <v>4</v>
      </c>
      <c r="C6" s="156" t="s">
        <v>35</v>
      </c>
      <c r="D6" s="159" t="s">
        <v>36</v>
      </c>
      <c r="E6" s="159" t="s">
        <v>37</v>
      </c>
      <c r="F6" s="156" t="s">
        <v>5</v>
      </c>
      <c r="G6" s="156"/>
      <c r="H6" s="156"/>
      <c r="I6" s="156"/>
      <c r="J6" s="156"/>
      <c r="K6" s="156"/>
      <c r="L6" s="156"/>
    </row>
    <row r="7" spans="1:12" ht="12.75">
      <c r="A7" s="156"/>
      <c r="B7" s="156"/>
      <c r="C7" s="156"/>
      <c r="D7" s="160"/>
      <c r="E7" s="160"/>
      <c r="F7" s="156" t="s">
        <v>6</v>
      </c>
      <c r="G7" s="156" t="s">
        <v>3</v>
      </c>
      <c r="H7" s="156"/>
      <c r="I7" s="156"/>
      <c r="J7" s="156"/>
      <c r="K7" s="156"/>
      <c r="L7" s="156"/>
    </row>
    <row r="8" spans="1:12" ht="53.25" customHeight="1">
      <c r="A8" s="156"/>
      <c r="B8" s="156"/>
      <c r="C8" s="156"/>
      <c r="D8" s="160"/>
      <c r="E8" s="160"/>
      <c r="F8" s="156"/>
      <c r="G8" s="157" t="s">
        <v>113</v>
      </c>
      <c r="H8" s="158" t="s">
        <v>114</v>
      </c>
      <c r="I8" s="156" t="s">
        <v>7</v>
      </c>
      <c r="J8" s="156" t="s">
        <v>8</v>
      </c>
      <c r="K8" s="156" t="s">
        <v>9</v>
      </c>
      <c r="L8" s="156"/>
    </row>
    <row r="9" spans="1:12" ht="51.75" customHeight="1">
      <c r="A9" s="156"/>
      <c r="B9" s="156"/>
      <c r="C9" s="156"/>
      <c r="D9" s="161"/>
      <c r="E9" s="161"/>
      <c r="F9" s="156"/>
      <c r="G9" s="157"/>
      <c r="H9" s="158"/>
      <c r="I9" s="156"/>
      <c r="J9" s="156"/>
      <c r="K9" s="35" t="s">
        <v>30</v>
      </c>
      <c r="L9" s="34" t="s">
        <v>10</v>
      </c>
    </row>
    <row r="10" spans="1:12" ht="12.75">
      <c r="A10" s="34">
        <v>1</v>
      </c>
      <c r="B10" s="34">
        <v>2</v>
      </c>
      <c r="C10" s="34">
        <v>3</v>
      </c>
      <c r="D10" s="34">
        <v>4</v>
      </c>
      <c r="E10" s="34">
        <v>5</v>
      </c>
      <c r="F10" s="34">
        <v>6</v>
      </c>
      <c r="G10" s="35">
        <v>7</v>
      </c>
      <c r="H10" s="35">
        <v>8</v>
      </c>
      <c r="I10" s="34">
        <v>9</v>
      </c>
      <c r="J10" s="34">
        <v>10</v>
      </c>
      <c r="K10" s="35">
        <v>11</v>
      </c>
      <c r="L10" s="34">
        <v>12</v>
      </c>
    </row>
    <row r="11" spans="1:12" ht="12" customHeight="1">
      <c r="A11" s="74" t="s">
        <v>117</v>
      </c>
      <c r="B11" s="75">
        <v>100</v>
      </c>
      <c r="C11" s="75"/>
      <c r="D11" s="75"/>
      <c r="E11" s="75"/>
      <c r="F11" s="76">
        <f aca="true" t="shared" si="0" ref="F11:F18">SUM(G11:K11)</f>
        <v>44773199.22</v>
      </c>
      <c r="G11" s="76">
        <f>G13</f>
        <v>43689953.22</v>
      </c>
      <c r="H11" s="76">
        <f>H19</f>
        <v>1083246</v>
      </c>
      <c r="I11" s="76">
        <f>I19</f>
        <v>0</v>
      </c>
      <c r="J11" s="76" t="s">
        <v>73</v>
      </c>
      <c r="K11" s="76">
        <f>K13+K17+K18+K22+K23</f>
        <v>0</v>
      </c>
      <c r="L11" s="77">
        <f>L13</f>
        <v>0</v>
      </c>
    </row>
    <row r="12" spans="1:12" ht="12.75" customHeight="1">
      <c r="A12" s="79" t="s">
        <v>115</v>
      </c>
      <c r="B12" s="8">
        <v>110</v>
      </c>
      <c r="C12" s="8"/>
      <c r="D12" s="8"/>
      <c r="E12" s="8"/>
      <c r="F12" s="65">
        <f t="shared" si="0"/>
        <v>0</v>
      </c>
      <c r="G12" s="43" t="s">
        <v>38</v>
      </c>
      <c r="H12" s="44" t="s">
        <v>38</v>
      </c>
      <c r="I12" s="45" t="s">
        <v>38</v>
      </c>
      <c r="J12" s="45" t="s">
        <v>38</v>
      </c>
      <c r="K12" s="44">
        <v>0</v>
      </c>
      <c r="L12" s="45" t="s">
        <v>38</v>
      </c>
    </row>
    <row r="13" spans="1:12" ht="12.75">
      <c r="A13" s="39" t="s">
        <v>12</v>
      </c>
      <c r="B13" s="8">
        <v>120</v>
      </c>
      <c r="C13" s="8"/>
      <c r="D13" s="8"/>
      <c r="E13" s="8">
        <v>131</v>
      </c>
      <c r="F13" s="118">
        <f t="shared" si="0"/>
        <v>43689953.22</v>
      </c>
      <c r="G13" s="119">
        <f>G14+G15+G16</f>
        <v>43689953.22</v>
      </c>
      <c r="H13" s="66" t="s">
        <v>38</v>
      </c>
      <c r="I13" s="45" t="s">
        <v>11</v>
      </c>
      <c r="J13" s="45" t="s">
        <v>11</v>
      </c>
      <c r="K13" s="45">
        <v>0</v>
      </c>
      <c r="L13" s="45">
        <v>0</v>
      </c>
    </row>
    <row r="14" spans="1:12" ht="12" customHeight="1">
      <c r="A14" s="39"/>
      <c r="B14" s="8"/>
      <c r="C14" s="8">
        <v>924019000</v>
      </c>
      <c r="D14" s="73" t="s">
        <v>168</v>
      </c>
      <c r="E14" s="8">
        <v>131</v>
      </c>
      <c r="F14" s="66">
        <f>G14</f>
        <v>687323.22</v>
      </c>
      <c r="G14" s="69">
        <v>687323.22</v>
      </c>
      <c r="H14" s="66"/>
      <c r="I14" s="45"/>
      <c r="J14" s="45"/>
      <c r="K14" s="45"/>
      <c r="L14" s="45"/>
    </row>
    <row r="15" spans="1:12" ht="11.25" customHeight="1">
      <c r="A15" s="39"/>
      <c r="B15" s="8"/>
      <c r="C15" s="8">
        <v>924019223</v>
      </c>
      <c r="D15" s="73" t="s">
        <v>168</v>
      </c>
      <c r="E15" s="8">
        <v>131</v>
      </c>
      <c r="F15" s="66">
        <f>G15</f>
        <v>34751030</v>
      </c>
      <c r="G15" s="69">
        <v>34751030</v>
      </c>
      <c r="H15" s="66"/>
      <c r="I15" s="45"/>
      <c r="J15" s="45"/>
      <c r="K15" s="45"/>
      <c r="L15" s="45"/>
    </row>
    <row r="16" spans="1:12" ht="11.25" customHeight="1">
      <c r="A16" s="39"/>
      <c r="B16" s="8"/>
      <c r="C16" s="8">
        <v>924019101</v>
      </c>
      <c r="D16" s="73" t="s">
        <v>168</v>
      </c>
      <c r="E16" s="8">
        <v>131</v>
      </c>
      <c r="F16" s="66">
        <f>G16</f>
        <v>8251600</v>
      </c>
      <c r="G16" s="69">
        <v>8251600</v>
      </c>
      <c r="H16" s="66"/>
      <c r="I16" s="45"/>
      <c r="J16" s="45"/>
      <c r="K16" s="45"/>
      <c r="L16" s="45"/>
    </row>
    <row r="17" spans="1:12" ht="25.5">
      <c r="A17" s="39" t="s">
        <v>13</v>
      </c>
      <c r="B17" s="8">
        <v>130</v>
      </c>
      <c r="C17" s="8"/>
      <c r="D17" s="8"/>
      <c r="E17" s="8"/>
      <c r="F17" s="65">
        <f t="shared" si="0"/>
        <v>0</v>
      </c>
      <c r="G17" s="67" t="s">
        <v>11</v>
      </c>
      <c r="H17" s="66" t="s">
        <v>38</v>
      </c>
      <c r="I17" s="8" t="s">
        <v>11</v>
      </c>
      <c r="J17" s="8" t="s">
        <v>11</v>
      </c>
      <c r="K17" s="44">
        <v>0</v>
      </c>
      <c r="L17" s="8" t="s">
        <v>11</v>
      </c>
    </row>
    <row r="18" spans="1:12" ht="38.25">
      <c r="A18" s="39" t="s">
        <v>116</v>
      </c>
      <c r="B18" s="8">
        <v>140</v>
      </c>
      <c r="C18" s="8"/>
      <c r="D18" s="8"/>
      <c r="E18" s="8"/>
      <c r="F18" s="65">
        <f t="shared" si="0"/>
        <v>0</v>
      </c>
      <c r="G18" s="67" t="s">
        <v>11</v>
      </c>
      <c r="H18" s="66" t="s">
        <v>38</v>
      </c>
      <c r="I18" s="8" t="s">
        <v>11</v>
      </c>
      <c r="J18" s="8" t="s">
        <v>11</v>
      </c>
      <c r="K18" s="44">
        <v>0</v>
      </c>
      <c r="L18" s="8" t="s">
        <v>11</v>
      </c>
    </row>
    <row r="19" spans="1:12" ht="12.75">
      <c r="A19" s="39" t="s">
        <v>14</v>
      </c>
      <c r="B19" s="8">
        <v>150</v>
      </c>
      <c r="C19" s="46"/>
      <c r="D19" s="73"/>
      <c r="E19" s="8">
        <v>152</v>
      </c>
      <c r="F19" s="65">
        <f>SUM(G19:K19)</f>
        <v>1083246</v>
      </c>
      <c r="G19" s="67" t="s">
        <v>11</v>
      </c>
      <c r="H19" s="66">
        <f>H20+H21</f>
        <v>1083246</v>
      </c>
      <c r="I19" s="45">
        <v>0</v>
      </c>
      <c r="J19" s="8" t="s">
        <v>11</v>
      </c>
      <c r="K19" s="44" t="s">
        <v>11</v>
      </c>
      <c r="L19" s="8" t="s">
        <v>11</v>
      </c>
    </row>
    <row r="20" spans="1:12" ht="12.75">
      <c r="A20" s="39"/>
      <c r="B20" s="8"/>
      <c r="C20" s="67">
        <v>924119224</v>
      </c>
      <c r="D20" s="73" t="s">
        <v>168</v>
      </c>
      <c r="E20" s="8">
        <v>152</v>
      </c>
      <c r="F20" s="66">
        <f>SUM(G20:K20)</f>
        <v>666371</v>
      </c>
      <c r="G20" s="43"/>
      <c r="H20" s="68">
        <v>666371</v>
      </c>
      <c r="I20" s="45"/>
      <c r="J20" s="8"/>
      <c r="K20" s="44"/>
      <c r="L20" s="8"/>
    </row>
    <row r="21" spans="1:12" ht="12.75">
      <c r="A21" s="39"/>
      <c r="B21" s="8"/>
      <c r="C21" s="67">
        <v>924119207</v>
      </c>
      <c r="D21" s="73" t="s">
        <v>168</v>
      </c>
      <c r="E21" s="8">
        <v>152</v>
      </c>
      <c r="F21" s="66">
        <f>SUM(G21:K21)</f>
        <v>416875</v>
      </c>
      <c r="G21" s="43"/>
      <c r="H21" s="68">
        <v>416875</v>
      </c>
      <c r="I21" s="45"/>
      <c r="J21" s="8"/>
      <c r="K21" s="44"/>
      <c r="L21" s="8"/>
    </row>
    <row r="22" spans="1:12" ht="12.75">
      <c r="A22" s="39" t="s">
        <v>15</v>
      </c>
      <c r="B22" s="8">
        <v>160</v>
      </c>
      <c r="C22" s="47"/>
      <c r="D22" s="73"/>
      <c r="E22" s="8"/>
      <c r="F22" s="65">
        <f>SUM(G22:K22)</f>
        <v>0</v>
      </c>
      <c r="G22" s="43" t="s">
        <v>11</v>
      </c>
      <c r="H22" s="43" t="s">
        <v>38</v>
      </c>
      <c r="I22" s="8" t="s">
        <v>11</v>
      </c>
      <c r="J22" s="8" t="s">
        <v>11</v>
      </c>
      <c r="K22" s="48">
        <v>0</v>
      </c>
      <c r="L22" s="37" t="s">
        <v>73</v>
      </c>
    </row>
    <row r="23" spans="1:12" ht="14.25" customHeight="1">
      <c r="A23" s="39" t="s">
        <v>16</v>
      </c>
      <c r="B23" s="8">
        <v>180</v>
      </c>
      <c r="C23" s="8"/>
      <c r="D23" s="73"/>
      <c r="E23" s="8"/>
      <c r="F23" s="65">
        <f>SUM(G23:K23)</f>
        <v>0</v>
      </c>
      <c r="G23" s="43" t="s">
        <v>11</v>
      </c>
      <c r="H23" s="43" t="s">
        <v>38</v>
      </c>
      <c r="I23" s="8" t="s">
        <v>11</v>
      </c>
      <c r="J23" s="8" t="s">
        <v>11</v>
      </c>
      <c r="K23" s="48">
        <v>0</v>
      </c>
      <c r="L23" s="8" t="s">
        <v>11</v>
      </c>
    </row>
    <row r="24" spans="1:12" ht="12.75">
      <c r="A24" s="80" t="s">
        <v>118</v>
      </c>
      <c r="B24" s="75">
        <v>200</v>
      </c>
      <c r="C24" s="75" t="s">
        <v>11</v>
      </c>
      <c r="D24" s="75"/>
      <c r="E24" s="75"/>
      <c r="F24" s="77">
        <f>SUM(G24:L24)</f>
        <v>44773199.22</v>
      </c>
      <c r="G24" s="77">
        <f aca="true" t="shared" si="1" ref="G24:L24">G25+G55+G56+G60+G45+G41+G40</f>
        <v>43689953.22</v>
      </c>
      <c r="H24" s="77">
        <f t="shared" si="1"/>
        <v>1083246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</row>
    <row r="25" spans="1:12" ht="26.25" customHeight="1">
      <c r="A25" s="39" t="s">
        <v>86</v>
      </c>
      <c r="B25" s="8">
        <v>210</v>
      </c>
      <c r="C25" s="8"/>
      <c r="D25" s="8"/>
      <c r="E25" s="8"/>
      <c r="F25" s="70">
        <f aca="true" t="shared" si="2" ref="F25:F44">SUM(G25:K25)</f>
        <v>35592035</v>
      </c>
      <c r="G25" s="71">
        <f aca="true" t="shared" si="3" ref="G25:L25">G26</f>
        <v>34508789</v>
      </c>
      <c r="H25" s="71">
        <f t="shared" si="3"/>
        <v>1083246</v>
      </c>
      <c r="I25" s="49">
        <f t="shared" si="3"/>
        <v>0</v>
      </c>
      <c r="J25" s="49">
        <f t="shared" si="3"/>
        <v>0</v>
      </c>
      <c r="K25" s="49">
        <f t="shared" si="3"/>
        <v>0</v>
      </c>
      <c r="L25" s="49">
        <f t="shared" si="3"/>
        <v>0</v>
      </c>
    </row>
    <row r="26" spans="1:12" ht="27.75" customHeight="1">
      <c r="A26" s="39" t="s">
        <v>119</v>
      </c>
      <c r="B26" s="8">
        <v>211</v>
      </c>
      <c r="C26" s="8"/>
      <c r="D26" s="8"/>
      <c r="E26" s="8"/>
      <c r="F26" s="70">
        <f t="shared" si="2"/>
        <v>35592035</v>
      </c>
      <c r="G26" s="71">
        <f>G27+G31+G35</f>
        <v>34508789</v>
      </c>
      <c r="H26" s="71">
        <f>H27+H31+H35</f>
        <v>1083246</v>
      </c>
      <c r="I26" s="49">
        <f>SUM(I27:I35)</f>
        <v>0</v>
      </c>
      <c r="J26" s="49">
        <f>SUM(J27:J35)</f>
        <v>0</v>
      </c>
      <c r="K26" s="49">
        <f>SUM(K27:K35)</f>
        <v>0</v>
      </c>
      <c r="L26" s="49">
        <f>SUM(L27:L35)</f>
        <v>0</v>
      </c>
    </row>
    <row r="27" spans="1:12" ht="15" customHeight="1">
      <c r="A27" s="39" t="s">
        <v>120</v>
      </c>
      <c r="B27" s="8"/>
      <c r="C27" s="47"/>
      <c r="D27" s="8">
        <v>111</v>
      </c>
      <c r="E27" s="8">
        <v>211</v>
      </c>
      <c r="F27" s="70">
        <f t="shared" si="2"/>
        <v>27014221</v>
      </c>
      <c r="G27" s="71">
        <f>G28+G29</f>
        <v>26502415</v>
      </c>
      <c r="H27" s="71">
        <f>H28+H30</f>
        <v>511806</v>
      </c>
      <c r="I27" s="51"/>
      <c r="J27" s="51"/>
      <c r="K27" s="49"/>
      <c r="L27" s="51"/>
    </row>
    <row r="28" spans="1:12" ht="12.75">
      <c r="A28" s="39"/>
      <c r="B28" s="8"/>
      <c r="C28" s="47" t="s">
        <v>211</v>
      </c>
      <c r="D28" s="8">
        <v>111</v>
      </c>
      <c r="E28" s="8">
        <v>211</v>
      </c>
      <c r="F28" s="71">
        <f t="shared" si="2"/>
        <v>26217415</v>
      </c>
      <c r="G28" s="71">
        <v>26217415</v>
      </c>
      <c r="H28" s="71"/>
      <c r="I28" s="51"/>
      <c r="J28" s="51"/>
      <c r="K28" s="49"/>
      <c r="L28" s="51"/>
    </row>
    <row r="29" spans="1:12" ht="12.75">
      <c r="A29" s="39"/>
      <c r="B29" s="8"/>
      <c r="C29" s="47" t="s">
        <v>211</v>
      </c>
      <c r="D29" s="8">
        <v>111</v>
      </c>
      <c r="E29" s="8">
        <v>266</v>
      </c>
      <c r="F29" s="71">
        <f t="shared" si="2"/>
        <v>285000</v>
      </c>
      <c r="G29" s="71">
        <v>285000</v>
      </c>
      <c r="H29" s="71"/>
      <c r="I29" s="51"/>
      <c r="J29" s="51"/>
      <c r="K29" s="49"/>
      <c r="L29" s="51"/>
    </row>
    <row r="30" spans="1:12" ht="12.75">
      <c r="A30" s="39"/>
      <c r="B30" s="8"/>
      <c r="C30" s="47" t="s">
        <v>213</v>
      </c>
      <c r="D30" s="8">
        <v>111</v>
      </c>
      <c r="E30" s="8">
        <v>211</v>
      </c>
      <c r="F30" s="71">
        <f t="shared" si="2"/>
        <v>511806</v>
      </c>
      <c r="G30" s="71"/>
      <c r="H30" s="71">
        <v>511806</v>
      </c>
      <c r="I30" s="51"/>
      <c r="J30" s="51"/>
      <c r="K30" s="49"/>
      <c r="L30" s="51"/>
    </row>
    <row r="31" spans="1:12" ht="12.75">
      <c r="A31" s="39" t="s">
        <v>40</v>
      </c>
      <c r="B31" s="8"/>
      <c r="C31" s="43"/>
      <c r="D31" s="8">
        <v>112</v>
      </c>
      <c r="E31" s="8">
        <v>212</v>
      </c>
      <c r="F31" s="70">
        <f t="shared" si="2"/>
        <v>419520</v>
      </c>
      <c r="G31" s="71">
        <f>G32+G33</f>
        <v>2645</v>
      </c>
      <c r="H31" s="71">
        <f>H32</f>
        <v>416875</v>
      </c>
      <c r="I31" s="51">
        <v>0</v>
      </c>
      <c r="J31" s="51">
        <v>0</v>
      </c>
      <c r="K31" s="49">
        <v>0</v>
      </c>
      <c r="L31" s="51">
        <v>0</v>
      </c>
    </row>
    <row r="32" spans="1:12" ht="12.75">
      <c r="A32" s="39"/>
      <c r="B32" s="8"/>
      <c r="C32" s="8">
        <v>924119207</v>
      </c>
      <c r="D32" s="8">
        <v>112</v>
      </c>
      <c r="E32" s="8">
        <v>214</v>
      </c>
      <c r="F32" s="71">
        <f t="shared" si="2"/>
        <v>416875</v>
      </c>
      <c r="G32" s="71"/>
      <c r="H32" s="71">
        <v>416875</v>
      </c>
      <c r="I32" s="51"/>
      <c r="J32" s="51"/>
      <c r="K32" s="49"/>
      <c r="L32" s="51"/>
    </row>
    <row r="33" spans="1:12" ht="12.75">
      <c r="A33" s="39"/>
      <c r="B33" s="8"/>
      <c r="C33" s="47" t="s">
        <v>211</v>
      </c>
      <c r="D33" s="8">
        <v>112</v>
      </c>
      <c r="E33" s="8">
        <v>266</v>
      </c>
      <c r="F33" s="71">
        <f t="shared" si="2"/>
        <v>2645</v>
      </c>
      <c r="G33" s="71">
        <v>2645</v>
      </c>
      <c r="H33" s="71"/>
      <c r="I33" s="51"/>
      <c r="J33" s="51"/>
      <c r="K33" s="49"/>
      <c r="L33" s="51"/>
    </row>
    <row r="34" spans="1:12" ht="51">
      <c r="A34" s="39" t="s">
        <v>41</v>
      </c>
      <c r="B34" s="8"/>
      <c r="C34" s="8"/>
      <c r="D34" s="8"/>
      <c r="E34" s="8"/>
      <c r="F34" s="70">
        <f t="shared" si="2"/>
        <v>0</v>
      </c>
      <c r="G34" s="71">
        <v>0</v>
      </c>
      <c r="H34" s="71">
        <v>0</v>
      </c>
      <c r="I34" s="51"/>
      <c r="J34" s="51">
        <v>0</v>
      </c>
      <c r="K34" s="49">
        <v>0</v>
      </c>
      <c r="L34" s="51">
        <v>0</v>
      </c>
    </row>
    <row r="35" spans="1:12" ht="12.75">
      <c r="A35" s="39" t="s">
        <v>71</v>
      </c>
      <c r="B35" s="8"/>
      <c r="C35" s="47"/>
      <c r="D35" s="8">
        <v>119</v>
      </c>
      <c r="E35" s="8">
        <v>213</v>
      </c>
      <c r="F35" s="70">
        <f t="shared" si="2"/>
        <v>8158294</v>
      </c>
      <c r="G35" s="71">
        <f>G36+G37</f>
        <v>8003729</v>
      </c>
      <c r="H35" s="71">
        <f>H36+H37</f>
        <v>154565</v>
      </c>
      <c r="I35" s="51">
        <v>0</v>
      </c>
      <c r="J35" s="51">
        <v>0</v>
      </c>
      <c r="K35" s="49">
        <v>0</v>
      </c>
      <c r="L35" s="51">
        <v>0</v>
      </c>
    </row>
    <row r="36" spans="1:12" ht="12.75">
      <c r="A36" s="39"/>
      <c r="B36" s="8"/>
      <c r="C36" s="47" t="s">
        <v>211</v>
      </c>
      <c r="D36" s="8">
        <v>119</v>
      </c>
      <c r="E36" s="8">
        <v>213</v>
      </c>
      <c r="F36" s="71">
        <f t="shared" si="2"/>
        <v>8003729</v>
      </c>
      <c r="G36" s="71">
        <v>8003729</v>
      </c>
      <c r="H36" s="71"/>
      <c r="I36" s="51"/>
      <c r="J36" s="51"/>
      <c r="K36" s="49"/>
      <c r="L36" s="51"/>
    </row>
    <row r="37" spans="1:12" ht="12.75">
      <c r="A37" s="39"/>
      <c r="B37" s="8"/>
      <c r="C37" s="47" t="s">
        <v>213</v>
      </c>
      <c r="D37" s="8">
        <v>119</v>
      </c>
      <c r="E37" s="8">
        <v>213</v>
      </c>
      <c r="F37" s="71">
        <f t="shared" si="2"/>
        <v>154565</v>
      </c>
      <c r="G37" s="71"/>
      <c r="H37" s="71">
        <v>154565</v>
      </c>
      <c r="I37" s="51"/>
      <c r="J37" s="51"/>
      <c r="K37" s="49"/>
      <c r="L37" s="51"/>
    </row>
    <row r="38" spans="1:12" ht="12.75">
      <c r="A38" s="39" t="s">
        <v>17</v>
      </c>
      <c r="B38" s="8">
        <v>220</v>
      </c>
      <c r="C38" s="8"/>
      <c r="D38" s="8"/>
      <c r="E38" s="8"/>
      <c r="F38" s="70">
        <f t="shared" si="2"/>
        <v>0</v>
      </c>
      <c r="G38" s="49">
        <f aca="true" t="shared" si="4" ref="G38:L38">SUM(G39:G44)</f>
        <v>0</v>
      </c>
      <c r="H38" s="49">
        <f t="shared" si="4"/>
        <v>0</v>
      </c>
      <c r="I38" s="49">
        <f t="shared" si="4"/>
        <v>0</v>
      </c>
      <c r="J38" s="49">
        <f t="shared" si="4"/>
        <v>0</v>
      </c>
      <c r="K38" s="49">
        <f t="shared" si="4"/>
        <v>0</v>
      </c>
      <c r="L38" s="49">
        <f t="shared" si="4"/>
        <v>0</v>
      </c>
    </row>
    <row r="39" spans="1:12" ht="14.25" customHeight="1">
      <c r="A39" s="39" t="s">
        <v>2</v>
      </c>
      <c r="B39" s="50"/>
      <c r="C39" s="38"/>
      <c r="D39" s="8"/>
      <c r="E39" s="8"/>
      <c r="F39" s="70">
        <f t="shared" si="2"/>
        <v>0</v>
      </c>
      <c r="G39" s="49"/>
      <c r="H39" s="49"/>
      <c r="I39" s="51"/>
      <c r="J39" s="51"/>
      <c r="K39" s="49"/>
      <c r="L39" s="51"/>
    </row>
    <row r="40" spans="1:12" ht="38.25">
      <c r="A40" s="39" t="s">
        <v>42</v>
      </c>
      <c r="B40" s="8"/>
      <c r="C40" s="8"/>
      <c r="D40" s="8"/>
      <c r="E40" s="8"/>
      <c r="F40" s="70">
        <f t="shared" si="2"/>
        <v>0</v>
      </c>
      <c r="G40" s="49">
        <v>0</v>
      </c>
      <c r="H40" s="49"/>
      <c r="I40" s="49">
        <f>SUM(I41:I56)</f>
        <v>0</v>
      </c>
      <c r="J40" s="49">
        <f>SUM(J41:J56)</f>
        <v>0</v>
      </c>
      <c r="K40" s="49"/>
      <c r="L40" s="49">
        <f>SUM(L41:L56)</f>
        <v>0</v>
      </c>
    </row>
    <row r="41" spans="1:12" ht="25.5">
      <c r="A41" s="39" t="s">
        <v>43</v>
      </c>
      <c r="B41" s="8"/>
      <c r="C41" s="8"/>
      <c r="D41" s="8"/>
      <c r="E41" s="8"/>
      <c r="F41" s="70">
        <f t="shared" si="2"/>
        <v>0</v>
      </c>
      <c r="G41" s="49">
        <v>0</v>
      </c>
      <c r="H41" s="49">
        <v>0</v>
      </c>
      <c r="I41" s="49">
        <f>SUM(I45:I59)</f>
        <v>0</v>
      </c>
      <c r="J41" s="49">
        <f>SUM(J45:J60)</f>
        <v>0</v>
      </c>
      <c r="K41" s="49"/>
      <c r="L41" s="49">
        <f>SUM(L45:L60)</f>
        <v>0</v>
      </c>
    </row>
    <row r="42" spans="1:12" ht="13.5" customHeight="1">
      <c r="A42" s="39" t="s">
        <v>44</v>
      </c>
      <c r="B42" s="8"/>
      <c r="C42" s="8"/>
      <c r="D42" s="8"/>
      <c r="E42" s="8"/>
      <c r="F42" s="70">
        <f t="shared" si="2"/>
        <v>0</v>
      </c>
      <c r="G42" s="49"/>
      <c r="H42" s="49"/>
      <c r="I42" s="49">
        <f>SUM(I45:I93)</f>
        <v>0</v>
      </c>
      <c r="J42" s="49">
        <f>SUM(J45:J93)</f>
        <v>0</v>
      </c>
      <c r="K42" s="49"/>
      <c r="L42" s="49">
        <f>SUM(L45:L93)</f>
        <v>0</v>
      </c>
    </row>
    <row r="43" spans="1:12" ht="13.5" customHeight="1">
      <c r="A43" s="39" t="s">
        <v>45</v>
      </c>
      <c r="B43" s="8"/>
      <c r="C43" s="8"/>
      <c r="D43" s="8"/>
      <c r="E43" s="8"/>
      <c r="F43" s="70">
        <f t="shared" si="2"/>
        <v>0</v>
      </c>
      <c r="G43" s="49"/>
      <c r="H43" s="49"/>
      <c r="I43" s="49">
        <f>SUM(I55:I94)</f>
        <v>0</v>
      </c>
      <c r="J43" s="49">
        <f>SUM(J55:J94)</f>
        <v>0</v>
      </c>
      <c r="K43" s="49"/>
      <c r="L43" s="49">
        <f>SUM(L55:L94)</f>
        <v>0</v>
      </c>
    </row>
    <row r="44" spans="1:12" ht="12.75">
      <c r="A44" s="39" t="s">
        <v>46</v>
      </c>
      <c r="B44" s="8"/>
      <c r="C44" s="8"/>
      <c r="D44" s="8"/>
      <c r="E44" s="8"/>
      <c r="F44" s="70">
        <f t="shared" si="2"/>
        <v>0</v>
      </c>
      <c r="G44" s="49"/>
      <c r="H44" s="49"/>
      <c r="I44" s="49">
        <f>SUM(I56:I94)</f>
        <v>0</v>
      </c>
      <c r="J44" s="49">
        <f>SUM(J56:J94)</f>
        <v>0</v>
      </c>
      <c r="K44" s="49"/>
      <c r="L44" s="49">
        <f>SUM(L56:L94)</f>
        <v>0</v>
      </c>
    </row>
    <row r="45" spans="1:12" ht="12.75">
      <c r="A45" s="39" t="s">
        <v>18</v>
      </c>
      <c r="B45" s="8">
        <v>230</v>
      </c>
      <c r="C45" s="8"/>
      <c r="D45" s="8">
        <v>851</v>
      </c>
      <c r="E45" s="8">
        <v>291</v>
      </c>
      <c r="F45" s="42">
        <f>SUM(G45:K45)</f>
        <v>1617539</v>
      </c>
      <c r="G45" s="49">
        <f aca="true" t="shared" si="5" ref="G45:L45">SUM(G46:G48)</f>
        <v>1617539</v>
      </c>
      <c r="H45" s="49">
        <f t="shared" si="5"/>
        <v>0</v>
      </c>
      <c r="I45" s="49">
        <f t="shared" si="5"/>
        <v>0</v>
      </c>
      <c r="J45" s="49">
        <f t="shared" si="5"/>
        <v>0</v>
      </c>
      <c r="K45" s="49">
        <f t="shared" si="5"/>
        <v>0</v>
      </c>
      <c r="L45" s="49">
        <f t="shared" si="5"/>
        <v>0</v>
      </c>
    </row>
    <row r="46" spans="1:12" ht="12.75">
      <c r="A46" s="39" t="s">
        <v>2</v>
      </c>
      <c r="B46" s="50"/>
      <c r="C46" s="8"/>
      <c r="D46" s="8"/>
      <c r="E46" s="8"/>
      <c r="F46" s="42"/>
      <c r="G46" s="49"/>
      <c r="H46" s="49"/>
      <c r="I46" s="51"/>
      <c r="J46" s="51"/>
      <c r="K46" s="49"/>
      <c r="L46" s="51"/>
    </row>
    <row r="47" spans="1:12" ht="12.75">
      <c r="A47" s="39" t="s">
        <v>47</v>
      </c>
      <c r="B47" s="8"/>
      <c r="C47" s="8"/>
      <c r="D47" s="8"/>
      <c r="E47" s="8"/>
      <c r="F47" s="52"/>
      <c r="G47" s="49"/>
      <c r="H47" s="49"/>
      <c r="I47" s="49">
        <f>SUM(I48:I97)</f>
        <v>0</v>
      </c>
      <c r="J47" s="49">
        <f>SUM(J48:J97)</f>
        <v>0</v>
      </c>
      <c r="K47" s="49"/>
      <c r="L47" s="49">
        <f>SUM(L48:L97)</f>
        <v>0</v>
      </c>
    </row>
    <row r="48" spans="1:12" ht="12.75">
      <c r="A48" s="39" t="s">
        <v>48</v>
      </c>
      <c r="B48" s="8"/>
      <c r="C48" s="8"/>
      <c r="D48" s="8"/>
      <c r="E48" s="8"/>
      <c r="F48" s="42">
        <f>SUM(G48:K48)</f>
        <v>1617539</v>
      </c>
      <c r="G48" s="49">
        <f>G50</f>
        <v>1617539</v>
      </c>
      <c r="H48" s="49">
        <f>SUM(H49:H54)</f>
        <v>0</v>
      </c>
      <c r="I48" s="49">
        <f>SUM(I49:I54)</f>
        <v>0</v>
      </c>
      <c r="J48" s="49">
        <f>SUM(J49:J54)</f>
        <v>0</v>
      </c>
      <c r="K48" s="49">
        <f>SUM(K49:K54)</f>
        <v>0</v>
      </c>
      <c r="L48" s="49">
        <f>SUM(L49:L54)</f>
        <v>0</v>
      </c>
    </row>
    <row r="49" spans="1:12" ht="12.75">
      <c r="A49" s="39" t="s">
        <v>39</v>
      </c>
      <c r="B49" s="8"/>
      <c r="C49" s="8"/>
      <c r="D49" s="8"/>
      <c r="E49" s="8"/>
      <c r="F49" s="42"/>
      <c r="G49" s="49"/>
      <c r="H49" s="49"/>
      <c r="I49" s="51"/>
      <c r="J49" s="51"/>
      <c r="K49" s="49"/>
      <c r="L49" s="51"/>
    </row>
    <row r="50" spans="1:12" ht="25.5">
      <c r="A50" s="39" t="s">
        <v>49</v>
      </c>
      <c r="B50" s="8"/>
      <c r="C50" s="38"/>
      <c r="D50" s="8">
        <v>851</v>
      </c>
      <c r="E50" s="8">
        <v>291</v>
      </c>
      <c r="F50" s="42">
        <f>SUM(G50:K50)</f>
        <v>1617539</v>
      </c>
      <c r="G50" s="49">
        <f>G51+G52</f>
        <v>1617539</v>
      </c>
      <c r="H50" s="49"/>
      <c r="I50" s="51"/>
      <c r="J50" s="51"/>
      <c r="K50" s="49"/>
      <c r="L50" s="51"/>
    </row>
    <row r="51" spans="1:12" ht="12.75">
      <c r="A51" s="39"/>
      <c r="B51" s="8"/>
      <c r="C51" s="8">
        <v>924019101</v>
      </c>
      <c r="D51" s="8">
        <v>851</v>
      </c>
      <c r="E51" s="8">
        <v>291</v>
      </c>
      <c r="F51" s="51">
        <f aca="true" t="shared" si="6" ref="F51:F59">SUM(G51:K51)</f>
        <v>1038787</v>
      </c>
      <c r="G51" s="71">
        <v>1038787</v>
      </c>
      <c r="H51" s="49"/>
      <c r="I51" s="51"/>
      <c r="J51" s="51"/>
      <c r="K51" s="49"/>
      <c r="L51" s="51"/>
    </row>
    <row r="52" spans="1:12" ht="12.75">
      <c r="A52" s="39"/>
      <c r="B52" s="8"/>
      <c r="C52" s="8">
        <v>924019000</v>
      </c>
      <c r="D52" s="8">
        <v>851</v>
      </c>
      <c r="E52" s="8">
        <v>291</v>
      </c>
      <c r="F52" s="51">
        <f t="shared" si="6"/>
        <v>578752</v>
      </c>
      <c r="G52" s="71">
        <v>578752</v>
      </c>
      <c r="H52" s="49"/>
      <c r="I52" s="51"/>
      <c r="J52" s="51"/>
      <c r="K52" s="49"/>
      <c r="L52" s="51"/>
    </row>
    <row r="53" spans="1:12" ht="12.75">
      <c r="A53" s="39" t="s">
        <v>121</v>
      </c>
      <c r="B53" s="8"/>
      <c r="C53" s="8"/>
      <c r="D53" s="8"/>
      <c r="E53" s="8"/>
      <c r="F53" s="42">
        <f t="shared" si="6"/>
        <v>0</v>
      </c>
      <c r="G53" s="49">
        <v>0</v>
      </c>
      <c r="H53" s="49"/>
      <c r="I53" s="51"/>
      <c r="J53" s="51"/>
      <c r="K53" s="49"/>
      <c r="L53" s="51"/>
    </row>
    <row r="54" spans="1:12" ht="12.75">
      <c r="A54" s="39" t="s">
        <v>50</v>
      </c>
      <c r="B54" s="8"/>
      <c r="C54" s="8"/>
      <c r="D54" s="8"/>
      <c r="E54" s="8"/>
      <c r="F54" s="42">
        <f t="shared" si="6"/>
        <v>0</v>
      </c>
      <c r="G54" s="49"/>
      <c r="H54" s="49"/>
      <c r="I54" s="51"/>
      <c r="J54" s="51"/>
      <c r="K54" s="49"/>
      <c r="L54" s="51"/>
    </row>
    <row r="55" spans="1:12" ht="12.75">
      <c r="A55" s="39" t="s">
        <v>29</v>
      </c>
      <c r="B55" s="8">
        <v>240</v>
      </c>
      <c r="C55" s="8"/>
      <c r="D55" s="8"/>
      <c r="E55" s="8"/>
      <c r="F55" s="42">
        <f t="shared" si="6"/>
        <v>0</v>
      </c>
      <c r="G55" s="49">
        <v>0</v>
      </c>
      <c r="H55" s="49">
        <v>0</v>
      </c>
      <c r="I55" s="51">
        <v>0</v>
      </c>
      <c r="J55" s="51">
        <v>0</v>
      </c>
      <c r="K55" s="49">
        <v>0</v>
      </c>
      <c r="L55" s="51">
        <v>0</v>
      </c>
    </row>
    <row r="56" spans="1:12" ht="25.5">
      <c r="A56" s="39" t="s">
        <v>51</v>
      </c>
      <c r="B56" s="8">
        <v>250</v>
      </c>
      <c r="C56" s="8"/>
      <c r="D56" s="8"/>
      <c r="E56" s="8"/>
      <c r="F56" s="42">
        <f t="shared" si="6"/>
        <v>0</v>
      </c>
      <c r="G56" s="49">
        <f aca="true" t="shared" si="7" ref="G56:L56">SUM(G57:G59)</f>
        <v>0</v>
      </c>
      <c r="H56" s="49">
        <f t="shared" si="7"/>
        <v>0</v>
      </c>
      <c r="I56" s="49">
        <f t="shared" si="7"/>
        <v>0</v>
      </c>
      <c r="J56" s="49">
        <f t="shared" si="7"/>
        <v>0</v>
      </c>
      <c r="K56" s="49"/>
      <c r="L56" s="49">
        <f t="shared" si="7"/>
        <v>0</v>
      </c>
    </row>
    <row r="57" spans="1:12" ht="12.75">
      <c r="A57" s="39" t="s">
        <v>2</v>
      </c>
      <c r="B57" s="50"/>
      <c r="C57" s="8"/>
      <c r="D57" s="8"/>
      <c r="E57" s="8"/>
      <c r="F57" s="42">
        <f t="shared" si="6"/>
        <v>0</v>
      </c>
      <c r="G57" s="49"/>
      <c r="H57" s="49"/>
      <c r="I57" s="51"/>
      <c r="J57" s="51"/>
      <c r="K57" s="49"/>
      <c r="L57" s="51"/>
    </row>
    <row r="58" spans="1:12" ht="25.5">
      <c r="A58" s="39" t="s">
        <v>52</v>
      </c>
      <c r="B58" s="8"/>
      <c r="C58" s="8"/>
      <c r="D58" s="8"/>
      <c r="E58" s="8"/>
      <c r="F58" s="42">
        <f t="shared" si="6"/>
        <v>0</v>
      </c>
      <c r="G58" s="49"/>
      <c r="H58" s="49"/>
      <c r="I58" s="51"/>
      <c r="J58" s="51"/>
      <c r="K58" s="49"/>
      <c r="L58" s="51"/>
    </row>
    <row r="59" spans="1:12" ht="25.5">
      <c r="A59" s="39" t="s">
        <v>122</v>
      </c>
      <c r="B59" s="8"/>
      <c r="C59" s="38"/>
      <c r="D59" s="8"/>
      <c r="E59" s="8"/>
      <c r="F59" s="42">
        <f t="shared" si="6"/>
        <v>0</v>
      </c>
      <c r="G59" s="49"/>
      <c r="H59" s="49"/>
      <c r="I59" s="51"/>
      <c r="J59" s="51"/>
      <c r="K59" s="49"/>
      <c r="L59" s="51"/>
    </row>
    <row r="60" spans="1:12" ht="14.25" customHeight="1">
      <c r="A60" s="39" t="s">
        <v>53</v>
      </c>
      <c r="B60" s="8">
        <v>260</v>
      </c>
      <c r="C60" s="47"/>
      <c r="D60" s="8"/>
      <c r="E60" s="8"/>
      <c r="F60" s="42">
        <f>SUM(G60:K60)</f>
        <v>7563625.22</v>
      </c>
      <c r="G60" s="49">
        <f>G62+G63+G64+G70+G71+G73+G76+G77+G86+G87+G93</f>
        <v>7563625.22</v>
      </c>
      <c r="H60" s="49">
        <f>H62+H63+H64+H70+H71+H73+H76+H77+H86+H87+H93</f>
        <v>0</v>
      </c>
      <c r="I60" s="49"/>
      <c r="J60" s="49"/>
      <c r="K60" s="49">
        <v>0</v>
      </c>
      <c r="L60" s="49">
        <f>L62+L63+L64+L70+L71+L73+L76+L77+L86+L87+L93</f>
        <v>0</v>
      </c>
    </row>
    <row r="61" spans="1:12" ht="12.75">
      <c r="A61" s="39" t="s">
        <v>3</v>
      </c>
      <c r="B61" s="50"/>
      <c r="C61" s="8"/>
      <c r="D61" s="38"/>
      <c r="E61" s="38"/>
      <c r="F61" s="42"/>
      <c r="G61" s="49"/>
      <c r="H61" s="49"/>
      <c r="I61" s="51"/>
      <c r="J61" s="51"/>
      <c r="K61" s="49"/>
      <c r="L61" s="51"/>
    </row>
    <row r="62" spans="1:12" ht="12.75">
      <c r="A62" s="39" t="s">
        <v>54</v>
      </c>
      <c r="B62" s="8"/>
      <c r="C62" s="8">
        <v>924019223</v>
      </c>
      <c r="D62" s="8">
        <v>244</v>
      </c>
      <c r="E62" s="8">
        <v>221</v>
      </c>
      <c r="F62" s="70">
        <f>SUM(G62:K62)</f>
        <v>161268</v>
      </c>
      <c r="G62" s="71">
        <v>161268</v>
      </c>
      <c r="H62" s="49"/>
      <c r="I62" s="51"/>
      <c r="J62" s="51"/>
      <c r="K62" s="49"/>
      <c r="L62" s="51"/>
    </row>
    <row r="63" spans="1:12" ht="10.5" customHeight="1">
      <c r="A63" s="39" t="s">
        <v>55</v>
      </c>
      <c r="B63" s="8"/>
      <c r="C63" s="8">
        <v>924019223</v>
      </c>
      <c r="D63" s="8">
        <v>244</v>
      </c>
      <c r="E63" s="8">
        <v>222</v>
      </c>
      <c r="F63" s="70">
        <f>SUM(G63:K63)</f>
        <v>32000</v>
      </c>
      <c r="G63" s="71">
        <v>32000</v>
      </c>
      <c r="H63" s="49"/>
      <c r="I63" s="51"/>
      <c r="J63" s="51"/>
      <c r="K63" s="49"/>
      <c r="L63" s="51"/>
    </row>
    <row r="64" spans="1:12" ht="12.75">
      <c r="A64" s="39" t="s">
        <v>123</v>
      </c>
      <c r="B64" s="8"/>
      <c r="C64" s="8"/>
      <c r="D64" s="8"/>
      <c r="E64" s="8"/>
      <c r="F64" s="70">
        <f>SUM(G64:K64)</f>
        <v>3184118.2199999997</v>
      </c>
      <c r="G64" s="71">
        <f aca="true" t="shared" si="8" ref="G64:L64">SUM(G65:G69)</f>
        <v>3184118.2199999997</v>
      </c>
      <c r="H64" s="49">
        <f t="shared" si="8"/>
        <v>0</v>
      </c>
      <c r="I64" s="49">
        <f t="shared" si="8"/>
        <v>0</v>
      </c>
      <c r="J64" s="49">
        <f t="shared" si="8"/>
        <v>0</v>
      </c>
      <c r="K64" s="49">
        <f t="shared" si="8"/>
        <v>0</v>
      </c>
      <c r="L64" s="49">
        <f t="shared" si="8"/>
        <v>0</v>
      </c>
    </row>
    <row r="65" spans="1:12" ht="12.75">
      <c r="A65" s="39" t="s">
        <v>39</v>
      </c>
      <c r="B65" s="8"/>
      <c r="C65" s="8"/>
      <c r="D65" s="8"/>
      <c r="E65" s="8"/>
      <c r="F65" s="70"/>
      <c r="G65" s="71"/>
      <c r="H65" s="49"/>
      <c r="I65" s="51"/>
      <c r="J65" s="51"/>
      <c r="K65" s="49"/>
      <c r="L65" s="51"/>
    </row>
    <row r="66" spans="1:12" ht="12" customHeight="1">
      <c r="A66" s="39" t="s">
        <v>57</v>
      </c>
      <c r="B66" s="8"/>
      <c r="C66" s="8">
        <v>924019000</v>
      </c>
      <c r="D66" s="8">
        <v>244</v>
      </c>
      <c r="E66" s="8">
        <v>223</v>
      </c>
      <c r="F66" s="71">
        <f aca="true" t="shared" si="9" ref="F66:F77">SUM(G66:K66)</f>
        <v>108571.22</v>
      </c>
      <c r="G66" s="71">
        <v>108571.22</v>
      </c>
      <c r="H66" s="49"/>
      <c r="I66" s="51"/>
      <c r="J66" s="51"/>
      <c r="K66" s="49"/>
      <c r="L66" s="51"/>
    </row>
    <row r="67" spans="1:12" ht="13.5" customHeight="1">
      <c r="A67" s="39" t="s">
        <v>56</v>
      </c>
      <c r="B67" s="8"/>
      <c r="C67" s="8">
        <v>924019101</v>
      </c>
      <c r="D67" s="8">
        <v>244</v>
      </c>
      <c r="E67" s="8">
        <v>223</v>
      </c>
      <c r="F67" s="71">
        <f t="shared" si="9"/>
        <v>1851555</v>
      </c>
      <c r="G67" s="71">
        <v>1851555</v>
      </c>
      <c r="H67" s="49"/>
      <c r="I67" s="51"/>
      <c r="J67" s="51"/>
      <c r="K67" s="49"/>
      <c r="L67" s="51"/>
    </row>
    <row r="68" spans="1:12" ht="12.75" customHeight="1">
      <c r="A68" s="39" t="s">
        <v>57</v>
      </c>
      <c r="B68" s="8"/>
      <c r="C68" s="8">
        <v>924019101</v>
      </c>
      <c r="D68" s="8">
        <v>244</v>
      </c>
      <c r="E68" s="8">
        <v>223</v>
      </c>
      <c r="F68" s="71">
        <f t="shared" si="9"/>
        <v>735001</v>
      </c>
      <c r="G68" s="71">
        <v>735001</v>
      </c>
      <c r="H68" s="49"/>
      <c r="I68" s="51"/>
      <c r="J68" s="51"/>
      <c r="K68" s="49"/>
      <c r="L68" s="51"/>
    </row>
    <row r="69" spans="1:12" ht="12.75">
      <c r="A69" s="39" t="s">
        <v>58</v>
      </c>
      <c r="B69" s="8"/>
      <c r="C69" s="8">
        <v>924019101</v>
      </c>
      <c r="D69" s="8">
        <v>244</v>
      </c>
      <c r="E69" s="8">
        <v>223</v>
      </c>
      <c r="F69" s="71">
        <f t="shared" si="9"/>
        <v>488991</v>
      </c>
      <c r="G69" s="71">
        <v>488991</v>
      </c>
      <c r="H69" s="49"/>
      <c r="I69" s="51"/>
      <c r="J69" s="51"/>
      <c r="K69" s="49"/>
      <c r="L69" s="51"/>
    </row>
    <row r="70" spans="1:12" ht="12.75">
      <c r="A70" s="39" t="s">
        <v>59</v>
      </c>
      <c r="B70" s="8"/>
      <c r="C70" s="8"/>
      <c r="D70" s="8"/>
      <c r="E70" s="8"/>
      <c r="F70" s="42">
        <f t="shared" si="9"/>
        <v>0</v>
      </c>
      <c r="G70" s="49">
        <v>0</v>
      </c>
      <c r="H70" s="49"/>
      <c r="I70" s="51"/>
      <c r="J70" s="51"/>
      <c r="K70" s="49"/>
      <c r="L70" s="51"/>
    </row>
    <row r="71" spans="1:12" ht="12.75">
      <c r="A71" s="39" t="s">
        <v>60</v>
      </c>
      <c r="B71" s="8"/>
      <c r="C71" s="8"/>
      <c r="D71" s="8">
        <v>244</v>
      </c>
      <c r="E71" s="8">
        <v>225</v>
      </c>
      <c r="F71" s="42">
        <f t="shared" si="9"/>
        <v>318941</v>
      </c>
      <c r="G71" s="49">
        <f>G72</f>
        <v>318941</v>
      </c>
      <c r="H71" s="49"/>
      <c r="I71" s="51">
        <v>0</v>
      </c>
      <c r="J71" s="51">
        <v>0</v>
      </c>
      <c r="K71" s="49">
        <v>0</v>
      </c>
      <c r="L71" s="51">
        <v>0</v>
      </c>
    </row>
    <row r="72" spans="1:12" ht="12.75">
      <c r="A72" s="39"/>
      <c r="B72" s="8"/>
      <c r="C72" s="8">
        <v>924019101</v>
      </c>
      <c r="D72" s="8">
        <v>244</v>
      </c>
      <c r="E72" s="8">
        <v>225</v>
      </c>
      <c r="F72" s="51">
        <f t="shared" si="9"/>
        <v>318941</v>
      </c>
      <c r="G72" s="49">
        <v>318941</v>
      </c>
      <c r="H72" s="49"/>
      <c r="I72" s="51"/>
      <c r="J72" s="51"/>
      <c r="K72" s="49"/>
      <c r="L72" s="51"/>
    </row>
    <row r="73" spans="1:12" ht="12.75">
      <c r="A73" s="39" t="s">
        <v>61</v>
      </c>
      <c r="B73" s="8"/>
      <c r="C73" s="8"/>
      <c r="D73" s="8">
        <v>244</v>
      </c>
      <c r="E73" s="8">
        <v>310</v>
      </c>
      <c r="F73" s="42">
        <f t="shared" si="9"/>
        <v>306241</v>
      </c>
      <c r="G73" s="49">
        <f>G74+G75</f>
        <v>306241</v>
      </c>
      <c r="H73" s="49"/>
      <c r="I73" s="51"/>
      <c r="J73" s="51"/>
      <c r="K73" s="49"/>
      <c r="L73" s="51"/>
    </row>
    <row r="74" spans="1:12" ht="12.75">
      <c r="A74" s="39"/>
      <c r="B74" s="8"/>
      <c r="C74" s="8">
        <v>924019223</v>
      </c>
      <c r="D74" s="8">
        <v>244</v>
      </c>
      <c r="E74" s="8">
        <v>310</v>
      </c>
      <c r="F74" s="51">
        <f t="shared" si="9"/>
        <v>222241</v>
      </c>
      <c r="G74" s="49">
        <v>222241</v>
      </c>
      <c r="H74" s="49"/>
      <c r="I74" s="51"/>
      <c r="J74" s="51"/>
      <c r="K74" s="49"/>
      <c r="L74" s="51"/>
    </row>
    <row r="75" spans="1:12" ht="12.75">
      <c r="A75" s="39"/>
      <c r="B75" s="8"/>
      <c r="C75" s="8">
        <v>924019101</v>
      </c>
      <c r="D75" s="8">
        <v>244</v>
      </c>
      <c r="E75" s="8">
        <v>310</v>
      </c>
      <c r="F75" s="51">
        <f t="shared" si="9"/>
        <v>84000</v>
      </c>
      <c r="G75" s="49">
        <v>84000</v>
      </c>
      <c r="H75" s="49"/>
      <c r="I75" s="51"/>
      <c r="J75" s="51"/>
      <c r="K75" s="49"/>
      <c r="L75" s="51"/>
    </row>
    <row r="76" spans="1:12" ht="12.75">
      <c r="A76" s="39" t="s">
        <v>62</v>
      </c>
      <c r="B76" s="8"/>
      <c r="C76" s="8"/>
      <c r="D76" s="8"/>
      <c r="E76" s="8"/>
      <c r="F76" s="42">
        <f t="shared" si="9"/>
        <v>0</v>
      </c>
      <c r="G76" s="49"/>
      <c r="H76" s="49"/>
      <c r="I76" s="51"/>
      <c r="J76" s="51"/>
      <c r="K76" s="49"/>
      <c r="L76" s="51"/>
    </row>
    <row r="77" spans="1:12" s="1" customFormat="1" ht="12.75">
      <c r="A77" s="39" t="s">
        <v>63</v>
      </c>
      <c r="B77" s="8"/>
      <c r="C77" s="8"/>
      <c r="D77" s="8">
        <v>244</v>
      </c>
      <c r="E77" s="8">
        <v>340</v>
      </c>
      <c r="F77" s="42">
        <f t="shared" si="9"/>
        <v>3298610</v>
      </c>
      <c r="G77" s="49">
        <f>G80+G81+G82</f>
        <v>3298610</v>
      </c>
      <c r="H77" s="49">
        <f>SUM(H78:H85)</f>
        <v>0</v>
      </c>
      <c r="I77" s="49">
        <f>SUM(I78:I85)</f>
        <v>0</v>
      </c>
      <c r="J77" s="49">
        <f>SUM(J78:J85)</f>
        <v>0</v>
      </c>
      <c r="K77" s="49">
        <v>0</v>
      </c>
      <c r="L77" s="49">
        <f>SUM(L78:L85)</f>
        <v>0</v>
      </c>
    </row>
    <row r="78" spans="1:12" s="1" customFormat="1" ht="12.75">
      <c r="A78" s="39" t="s">
        <v>39</v>
      </c>
      <c r="B78" s="8"/>
      <c r="C78" s="8"/>
      <c r="D78" s="8"/>
      <c r="E78" s="8"/>
      <c r="F78" s="42"/>
      <c r="G78" s="49"/>
      <c r="H78" s="49"/>
      <c r="I78" s="51"/>
      <c r="J78" s="51"/>
      <c r="K78" s="49"/>
      <c r="L78" s="51"/>
    </row>
    <row r="79" spans="1:12" s="1" customFormat="1" ht="12.75">
      <c r="A79" s="39" t="s">
        <v>64</v>
      </c>
      <c r="B79" s="8"/>
      <c r="C79" s="8"/>
      <c r="D79" s="8"/>
      <c r="E79" s="8"/>
      <c r="F79" s="42">
        <f aca="true" t="shared" si="10" ref="F79:F87">SUM(G79:K79)</f>
        <v>0</v>
      </c>
      <c r="G79" s="49"/>
      <c r="H79" s="49"/>
      <c r="I79" s="51"/>
      <c r="J79" s="51"/>
      <c r="K79" s="49"/>
      <c r="L79" s="51"/>
    </row>
    <row r="80" spans="1:13" s="1" customFormat="1" ht="12.75">
      <c r="A80" s="39" t="s">
        <v>65</v>
      </c>
      <c r="B80" s="8"/>
      <c r="C80" s="8">
        <v>924019101</v>
      </c>
      <c r="D80" s="8">
        <v>244</v>
      </c>
      <c r="E80" s="8">
        <v>342</v>
      </c>
      <c r="F80" s="51">
        <f t="shared" si="10"/>
        <v>2593610</v>
      </c>
      <c r="G80" s="49">
        <v>2593610</v>
      </c>
      <c r="H80" s="49"/>
      <c r="I80" s="51"/>
      <c r="J80" s="51"/>
      <c r="K80" s="49"/>
      <c r="L80" s="51"/>
      <c r="M80" s="11"/>
    </row>
    <row r="81" spans="1:13" s="1" customFormat="1" ht="12.75">
      <c r="A81" s="39" t="s">
        <v>212</v>
      </c>
      <c r="B81" s="8"/>
      <c r="C81" s="8">
        <v>924019101</v>
      </c>
      <c r="D81" s="8">
        <v>244</v>
      </c>
      <c r="E81" s="8">
        <v>345</v>
      </c>
      <c r="F81" s="51">
        <f t="shared" si="10"/>
        <v>439000</v>
      </c>
      <c r="G81" s="71">
        <v>439000</v>
      </c>
      <c r="H81" s="49"/>
      <c r="I81" s="51"/>
      <c r="J81" s="51"/>
      <c r="K81" s="49"/>
      <c r="L81" s="51"/>
      <c r="M81" s="11"/>
    </row>
    <row r="82" spans="1:12" s="56" customFormat="1" ht="12.75">
      <c r="A82" s="39" t="s">
        <v>66</v>
      </c>
      <c r="B82" s="47"/>
      <c r="C82" s="8"/>
      <c r="D82" s="8">
        <v>244</v>
      </c>
      <c r="E82" s="8">
        <v>346</v>
      </c>
      <c r="F82" s="51">
        <f>SUM(G82:K82)</f>
        <v>266000</v>
      </c>
      <c r="G82" s="49">
        <f>G83+G84</f>
        <v>266000</v>
      </c>
      <c r="H82" s="49">
        <v>0</v>
      </c>
      <c r="I82" s="51">
        <v>0</v>
      </c>
      <c r="J82" s="51">
        <v>0</v>
      </c>
      <c r="K82" s="49">
        <v>0</v>
      </c>
      <c r="L82" s="51">
        <v>0</v>
      </c>
    </row>
    <row r="83" spans="1:12" s="56" customFormat="1" ht="12.75">
      <c r="A83" s="39"/>
      <c r="B83" s="47"/>
      <c r="C83" s="8">
        <v>924019223</v>
      </c>
      <c r="D83" s="8">
        <v>244</v>
      </c>
      <c r="E83" s="8">
        <v>346</v>
      </c>
      <c r="F83" s="51">
        <f>SUM(G83:K83)</f>
        <v>20000</v>
      </c>
      <c r="G83" s="49">
        <v>20000</v>
      </c>
      <c r="H83" s="49"/>
      <c r="I83" s="51"/>
      <c r="J83" s="51"/>
      <c r="K83" s="49"/>
      <c r="L83" s="51"/>
    </row>
    <row r="84" spans="1:12" ht="12.75">
      <c r="A84" s="39"/>
      <c r="B84" s="47"/>
      <c r="C84" s="8">
        <v>924019101</v>
      </c>
      <c r="D84" s="8">
        <v>244</v>
      </c>
      <c r="E84" s="8">
        <v>346</v>
      </c>
      <c r="F84" s="51">
        <f>SUM(G84:K84)</f>
        <v>246000</v>
      </c>
      <c r="G84" s="49">
        <v>246000</v>
      </c>
      <c r="H84" s="49"/>
      <c r="I84" s="51"/>
      <c r="J84" s="51"/>
      <c r="K84" s="49"/>
      <c r="L84" s="51"/>
    </row>
    <row r="85" spans="1:12" ht="12.75">
      <c r="A85" s="39" t="s">
        <v>124</v>
      </c>
      <c r="B85" s="8"/>
      <c r="C85" s="8"/>
      <c r="D85" s="8"/>
      <c r="E85" s="8"/>
      <c r="F85" s="42">
        <f t="shared" si="10"/>
        <v>0</v>
      </c>
      <c r="G85" s="49"/>
      <c r="H85" s="49"/>
      <c r="I85" s="51"/>
      <c r="J85" s="51"/>
      <c r="K85" s="49"/>
      <c r="L85" s="51"/>
    </row>
    <row r="86" spans="1:12" ht="12.75">
      <c r="A86" s="39" t="s">
        <v>67</v>
      </c>
      <c r="B86" s="8"/>
      <c r="C86" s="8"/>
      <c r="D86" s="8"/>
      <c r="E86" s="8"/>
      <c r="F86" s="42">
        <f t="shared" si="10"/>
        <v>0</v>
      </c>
      <c r="G86" s="49"/>
      <c r="H86" s="49"/>
      <c r="I86" s="51"/>
      <c r="J86" s="51"/>
      <c r="K86" s="49"/>
      <c r="L86" s="51"/>
    </row>
    <row r="87" spans="1:12" ht="12.75">
      <c r="A87" s="39" t="s">
        <v>125</v>
      </c>
      <c r="B87" s="8"/>
      <c r="C87" s="8"/>
      <c r="D87" s="8"/>
      <c r="E87" s="8"/>
      <c r="F87" s="42">
        <f t="shared" si="10"/>
        <v>262447</v>
      </c>
      <c r="G87" s="49">
        <f aca="true" t="shared" si="11" ref="G87:L87">SUM(G88:G91)</f>
        <v>262447</v>
      </c>
      <c r="H87" s="49">
        <f t="shared" si="11"/>
        <v>0</v>
      </c>
      <c r="I87" s="49">
        <f t="shared" si="11"/>
        <v>0</v>
      </c>
      <c r="J87" s="49">
        <f t="shared" si="11"/>
        <v>0</v>
      </c>
      <c r="K87" s="49">
        <v>0</v>
      </c>
      <c r="L87" s="49">
        <f t="shared" si="11"/>
        <v>0</v>
      </c>
    </row>
    <row r="88" spans="1:12" ht="12.75">
      <c r="A88" s="39" t="s">
        <v>39</v>
      </c>
      <c r="B88" s="8"/>
      <c r="C88" s="8"/>
      <c r="D88" s="8"/>
      <c r="E88" s="8"/>
      <c r="F88" s="42"/>
      <c r="G88" s="49"/>
      <c r="H88" s="49"/>
      <c r="I88" s="51"/>
      <c r="J88" s="51"/>
      <c r="K88" s="49" t="s">
        <v>85</v>
      </c>
      <c r="L88" s="51"/>
    </row>
    <row r="89" spans="1:12" ht="12.75">
      <c r="A89" s="39" t="s">
        <v>68</v>
      </c>
      <c r="B89" s="8"/>
      <c r="C89" s="8"/>
      <c r="D89" s="8"/>
      <c r="E89" s="8"/>
      <c r="F89" s="42">
        <f>SUM(G89:K89)</f>
        <v>0</v>
      </c>
      <c r="G89" s="49"/>
      <c r="H89" s="49">
        <v>0</v>
      </c>
      <c r="I89" s="51"/>
      <c r="J89" s="51"/>
      <c r="K89" s="49">
        <v>0</v>
      </c>
      <c r="L89" s="51"/>
    </row>
    <row r="90" spans="1:12" ht="25.5">
      <c r="A90" s="39" t="s">
        <v>69</v>
      </c>
      <c r="B90" s="8"/>
      <c r="C90" s="8"/>
      <c r="D90" s="8"/>
      <c r="E90" s="8"/>
      <c r="F90" s="42">
        <f>SUM(G90:K90)</f>
        <v>0</v>
      </c>
      <c r="G90" s="49"/>
      <c r="H90" s="49"/>
      <c r="I90" s="51"/>
      <c r="J90" s="51"/>
      <c r="K90" s="49"/>
      <c r="L90" s="51"/>
    </row>
    <row r="91" spans="1:12" ht="12.75">
      <c r="A91" s="39" t="s">
        <v>126</v>
      </c>
      <c r="B91" s="8"/>
      <c r="C91" s="8"/>
      <c r="D91" s="8">
        <v>244</v>
      </c>
      <c r="E91" s="8">
        <v>226</v>
      </c>
      <c r="F91" s="42">
        <f>SUM(G91:K91)</f>
        <v>262447</v>
      </c>
      <c r="G91" s="49">
        <f>G92</f>
        <v>262447</v>
      </c>
      <c r="H91" s="49">
        <v>0</v>
      </c>
      <c r="I91" s="51">
        <v>0</v>
      </c>
      <c r="J91" s="51">
        <v>0</v>
      </c>
      <c r="K91" s="49">
        <v>0</v>
      </c>
      <c r="L91" s="51">
        <v>0</v>
      </c>
    </row>
    <row r="92" spans="1:12" ht="12.75">
      <c r="A92" s="39"/>
      <c r="B92" s="8"/>
      <c r="C92" s="8">
        <v>924019101</v>
      </c>
      <c r="D92" s="8">
        <v>244</v>
      </c>
      <c r="E92" s="8">
        <v>226</v>
      </c>
      <c r="F92" s="51">
        <f>SUM(G92:K92)</f>
        <v>262447</v>
      </c>
      <c r="G92" s="49">
        <v>262447</v>
      </c>
      <c r="H92" s="49"/>
      <c r="I92" s="51"/>
      <c r="J92" s="51"/>
      <c r="K92" s="49"/>
      <c r="L92" s="51"/>
    </row>
    <row r="93" spans="1:12" ht="12.75">
      <c r="A93" s="39" t="s">
        <v>70</v>
      </c>
      <c r="B93" s="8"/>
      <c r="C93" s="8"/>
      <c r="D93" s="8"/>
      <c r="E93" s="8"/>
      <c r="F93" s="42">
        <f>SUM(G93:K93)</f>
        <v>0</v>
      </c>
      <c r="G93" s="49"/>
      <c r="H93" s="49"/>
      <c r="I93" s="51"/>
      <c r="J93" s="51"/>
      <c r="K93" s="49">
        <v>0</v>
      </c>
      <c r="L93" s="51"/>
    </row>
    <row r="94" spans="1:12" ht="12.75">
      <c r="A94" s="81" t="s">
        <v>127</v>
      </c>
      <c r="B94" s="40">
        <v>300</v>
      </c>
      <c r="C94" s="46"/>
      <c r="D94" s="40"/>
      <c r="E94" s="40"/>
      <c r="F94" s="41">
        <f aca="true" t="shared" si="12" ref="F94:L94">F95+F96</f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</row>
    <row r="95" spans="1:12" ht="12.75">
      <c r="A95" s="39" t="s">
        <v>128</v>
      </c>
      <c r="B95" s="8">
        <v>310</v>
      </c>
      <c r="C95" s="8"/>
      <c r="D95" s="38"/>
      <c r="E95" s="38"/>
      <c r="F95" s="42">
        <f>SUM(G95:L95)</f>
        <v>0</v>
      </c>
      <c r="G95" s="49">
        <v>0</v>
      </c>
      <c r="H95" s="49">
        <v>0</v>
      </c>
      <c r="I95" s="51">
        <v>0</v>
      </c>
      <c r="J95" s="51">
        <v>0</v>
      </c>
      <c r="K95" s="49">
        <v>0</v>
      </c>
      <c r="L95" s="51">
        <v>0</v>
      </c>
    </row>
    <row r="96" spans="1:12" ht="12.75">
      <c r="A96" s="39" t="s">
        <v>19</v>
      </c>
      <c r="B96" s="8">
        <v>320</v>
      </c>
      <c r="C96" s="47"/>
      <c r="D96" s="38"/>
      <c r="E96" s="38"/>
      <c r="F96" s="42">
        <f>SUM(G96:L96)</f>
        <v>0</v>
      </c>
      <c r="G96" s="49">
        <v>0</v>
      </c>
      <c r="H96" s="49">
        <v>0</v>
      </c>
      <c r="I96" s="51">
        <v>0</v>
      </c>
      <c r="J96" s="51">
        <v>0</v>
      </c>
      <c r="K96" s="49">
        <v>0</v>
      </c>
      <c r="L96" s="51">
        <v>0</v>
      </c>
    </row>
    <row r="97" spans="1:12" ht="12.75">
      <c r="A97" s="82" t="s">
        <v>129</v>
      </c>
      <c r="B97" s="54">
        <v>400</v>
      </c>
      <c r="C97" s="47"/>
      <c r="D97" s="53"/>
      <c r="E97" s="53"/>
      <c r="F97" s="55">
        <f aca="true" t="shared" si="13" ref="F97:L97">F98+F99</f>
        <v>0</v>
      </c>
      <c r="G97" s="55">
        <f t="shared" si="13"/>
        <v>0</v>
      </c>
      <c r="H97" s="55">
        <f t="shared" si="13"/>
        <v>0</v>
      </c>
      <c r="I97" s="55">
        <f t="shared" si="13"/>
        <v>0</v>
      </c>
      <c r="J97" s="55">
        <f t="shared" si="13"/>
        <v>0</v>
      </c>
      <c r="K97" s="55">
        <f t="shared" si="13"/>
        <v>0</v>
      </c>
      <c r="L97" s="55">
        <f t="shared" si="13"/>
        <v>0</v>
      </c>
    </row>
    <row r="98" spans="1:12" ht="12.75">
      <c r="A98" s="39" t="s">
        <v>130</v>
      </c>
      <c r="B98" s="8">
        <v>410</v>
      </c>
      <c r="C98" s="40"/>
      <c r="D98" s="38"/>
      <c r="E98" s="38"/>
      <c r="F98" s="51">
        <f>SUM(G98:K98)</f>
        <v>0</v>
      </c>
      <c r="G98" s="49">
        <v>0</v>
      </c>
      <c r="H98" s="49">
        <v>0</v>
      </c>
      <c r="I98" s="51">
        <v>0</v>
      </c>
      <c r="J98" s="51">
        <v>0</v>
      </c>
      <c r="K98" s="49">
        <v>0</v>
      </c>
      <c r="L98" s="38"/>
    </row>
    <row r="99" spans="1:12" ht="12.75">
      <c r="A99" s="39" t="s">
        <v>20</v>
      </c>
      <c r="B99" s="8">
        <v>420</v>
      </c>
      <c r="C99" s="8"/>
      <c r="D99" s="38"/>
      <c r="E99" s="38"/>
      <c r="F99" s="51">
        <f>SUM(G99:K99)</f>
        <v>0</v>
      </c>
      <c r="G99" s="49">
        <v>0</v>
      </c>
      <c r="H99" s="49">
        <v>0</v>
      </c>
      <c r="I99" s="51">
        <v>0</v>
      </c>
      <c r="J99" s="51">
        <v>0</v>
      </c>
      <c r="K99" s="49">
        <v>0</v>
      </c>
      <c r="L99" s="38"/>
    </row>
    <row r="100" spans="1:12" ht="12.75">
      <c r="A100" s="82" t="s">
        <v>131</v>
      </c>
      <c r="B100" s="54">
        <v>500</v>
      </c>
      <c r="C100" s="8"/>
      <c r="D100" s="53"/>
      <c r="E100" s="53"/>
      <c r="F100" s="55"/>
      <c r="G100" s="55"/>
      <c r="H100" s="55"/>
      <c r="I100" s="55"/>
      <c r="J100" s="55"/>
      <c r="K100" s="55"/>
      <c r="L100" s="53"/>
    </row>
    <row r="101" spans="1:12" ht="38.25">
      <c r="A101" s="39" t="s">
        <v>132</v>
      </c>
      <c r="B101" s="8">
        <v>510</v>
      </c>
      <c r="C101" s="54"/>
      <c r="D101" s="38"/>
      <c r="E101" s="38"/>
      <c r="F101" s="51"/>
      <c r="G101" s="49"/>
      <c r="H101" s="49"/>
      <c r="I101" s="51"/>
      <c r="J101" s="51"/>
      <c r="K101" s="49"/>
      <c r="L101" s="38"/>
    </row>
    <row r="102" spans="1:12" ht="12.75">
      <c r="A102" s="82" t="s">
        <v>133</v>
      </c>
      <c r="B102" s="54">
        <v>600</v>
      </c>
      <c r="C102" s="8"/>
      <c r="D102" s="53"/>
      <c r="E102" s="53"/>
      <c r="F102" s="55"/>
      <c r="G102" s="55"/>
      <c r="H102" s="55"/>
      <c r="I102" s="55"/>
      <c r="J102" s="55"/>
      <c r="K102" s="55"/>
      <c r="L102" s="53"/>
    </row>
    <row r="103" spans="1:12" ht="38.25">
      <c r="A103" s="39" t="s">
        <v>132</v>
      </c>
      <c r="B103" s="8">
        <v>610</v>
      </c>
      <c r="C103" s="8"/>
      <c r="D103" s="38"/>
      <c r="E103" s="38"/>
      <c r="F103" s="51"/>
      <c r="G103" s="49"/>
      <c r="H103" s="49"/>
      <c r="I103" s="51"/>
      <c r="J103" s="51"/>
      <c r="K103" s="49"/>
      <c r="L103" s="38"/>
    </row>
    <row r="104" spans="1:12" ht="12.75">
      <c r="A104" s="81" t="s">
        <v>21</v>
      </c>
      <c r="B104" s="40">
        <v>700</v>
      </c>
      <c r="C104" s="54"/>
      <c r="D104" s="40"/>
      <c r="E104" s="40"/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</row>
    <row r="105" spans="1:12" ht="12.75">
      <c r="A105" s="81" t="s">
        <v>22</v>
      </c>
      <c r="B105" s="40">
        <v>800</v>
      </c>
      <c r="C105" s="8"/>
      <c r="D105" s="40"/>
      <c r="E105" s="40"/>
      <c r="F105" s="41">
        <f>F11-F24+F94-F97+F104</f>
        <v>0</v>
      </c>
      <c r="G105" s="41">
        <f>G11-G24+G94-G97+G104</f>
        <v>0</v>
      </c>
      <c r="H105" s="41">
        <f>H11-H24+H94-H97+H104</f>
        <v>0</v>
      </c>
      <c r="I105" s="41">
        <f>I11-I24+I94-I97+I104</f>
        <v>0</v>
      </c>
      <c r="J105" s="41"/>
      <c r="K105" s="41">
        <f>K11-K24+K94-K97+K104</f>
        <v>0</v>
      </c>
      <c r="L105" s="41">
        <f>L104+L11-L24</f>
        <v>0</v>
      </c>
    </row>
    <row r="106" spans="1:12" ht="12.75">
      <c r="A106" s="82" t="s">
        <v>133</v>
      </c>
      <c r="B106" s="54">
        <v>600</v>
      </c>
      <c r="C106" s="8"/>
      <c r="D106" s="53"/>
      <c r="E106" s="53"/>
      <c r="F106" s="55"/>
      <c r="G106" s="55"/>
      <c r="H106" s="55"/>
      <c r="I106" s="55"/>
      <c r="J106" s="55"/>
      <c r="K106" s="55"/>
      <c r="L106" s="53"/>
    </row>
    <row r="107" spans="1:12" ht="38.25">
      <c r="A107" s="39" t="s">
        <v>132</v>
      </c>
      <c r="B107" s="8">
        <v>610</v>
      </c>
      <c r="C107" s="8"/>
      <c r="D107" s="38"/>
      <c r="E107" s="38"/>
      <c r="F107" s="51"/>
      <c r="G107" s="49"/>
      <c r="H107" s="49"/>
      <c r="I107" s="51"/>
      <c r="J107" s="51"/>
      <c r="K107" s="49"/>
      <c r="L107" s="38"/>
    </row>
    <row r="108" spans="1:12" ht="12.75">
      <c r="A108" s="81" t="s">
        <v>21</v>
      </c>
      <c r="B108" s="40">
        <v>700</v>
      </c>
      <c r="C108" s="54"/>
      <c r="D108" s="40"/>
      <c r="E108" s="40"/>
      <c r="F108" s="41">
        <f>SUM(G108:L108)</f>
        <v>0</v>
      </c>
      <c r="G108" s="41"/>
      <c r="H108" s="41">
        <v>0</v>
      </c>
      <c r="I108" s="41">
        <v>0</v>
      </c>
      <c r="J108" s="41">
        <v>0</v>
      </c>
      <c r="K108" s="41">
        <v>0</v>
      </c>
      <c r="L108" s="41">
        <v>0</v>
      </c>
    </row>
    <row r="109" spans="1:12" ht="12.75">
      <c r="A109" s="81" t="s">
        <v>22</v>
      </c>
      <c r="B109" s="40">
        <v>800</v>
      </c>
      <c r="C109" s="8"/>
      <c r="D109" s="40"/>
      <c r="E109" s="40"/>
      <c r="F109" s="78" t="s">
        <v>73</v>
      </c>
      <c r="G109" s="41"/>
      <c r="H109" s="41">
        <f>H11-H26+H98-H101+H108</f>
        <v>0</v>
      </c>
      <c r="I109" s="41">
        <f>I11-I26+I98-I101+I108</f>
        <v>0</v>
      </c>
      <c r="J109" s="41"/>
      <c r="K109" s="41">
        <f>K11-K26+K98-K101+K108</f>
        <v>0</v>
      </c>
      <c r="L109" s="41">
        <f>L108+L11-L26</f>
        <v>0</v>
      </c>
    </row>
    <row r="110" spans="1:3" ht="12.75">
      <c r="A110" s="83"/>
      <c r="C110" s="53"/>
    </row>
  </sheetData>
  <sheetProtection/>
  <mergeCells count="17">
    <mergeCell ref="F7:F9"/>
    <mergeCell ref="G7:L7"/>
    <mergeCell ref="G8:G9"/>
    <mergeCell ref="H8:H9"/>
    <mergeCell ref="I8:I9"/>
    <mergeCell ref="J8:J9"/>
    <mergeCell ref="K8:L8"/>
    <mergeCell ref="A3:L3"/>
    <mergeCell ref="A4:L4"/>
    <mergeCell ref="K1:L1"/>
    <mergeCell ref="A2:L2"/>
    <mergeCell ref="A6:A9"/>
    <mergeCell ref="B6:B9"/>
    <mergeCell ref="C6:C9"/>
    <mergeCell ref="D6:D9"/>
    <mergeCell ref="E6:E9"/>
    <mergeCell ref="F6:L6"/>
  </mergeCells>
  <hyperlinks>
    <hyperlink ref="H8" r:id="rId1" display="consultantplus://offline/ref=BCDC52CCBAC543249BD651AB44A4BD52959EF36C48122BC6BD30C64600DD308F318E6428756BM2iAF"/>
  </hyperlinks>
  <printOptions/>
  <pageMargins left="0.5905511811023623" right="0.29527559055118113" top="0.29527559055118113" bottom="0.1968503937007874" header="0" footer="0"/>
  <pageSetup horizontalDpi="600" verticalDpi="600" orientation="landscape" paperSize="9" scale="7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="70" zoomScaleNormal="70" zoomScaleSheetLayoutView="70" zoomScalePageLayoutView="0" workbookViewId="0" topLeftCell="A1">
      <selection activeCell="H10" sqref="H10"/>
    </sheetView>
  </sheetViews>
  <sheetFormatPr defaultColWidth="9.00390625" defaultRowHeight="12.75"/>
  <cols>
    <col min="1" max="1" width="18.125" style="1" customWidth="1"/>
    <col min="2" max="3" width="9.125" style="1" customWidth="1"/>
    <col min="4" max="4" width="15.75390625" style="1" customWidth="1"/>
    <col min="5" max="5" width="13.25390625" style="1" customWidth="1"/>
    <col min="6" max="6" width="13.25390625" style="1" bestFit="1" customWidth="1"/>
    <col min="7" max="7" width="15.00390625" style="1" customWidth="1"/>
    <col min="8" max="8" width="15.125" style="1" customWidth="1"/>
    <col min="9" max="9" width="14.125" style="1" bestFit="1" customWidth="1"/>
    <col min="10" max="10" width="13.875" style="1" customWidth="1"/>
    <col min="11" max="11" width="13.125" style="1" customWidth="1"/>
    <col min="12" max="12" width="12.125" style="1" customWidth="1"/>
    <col min="13" max="16384" width="9.125" style="1" customWidth="1"/>
  </cols>
  <sheetData>
    <row r="1" spans="1:12" ht="15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2" t="s">
        <v>150</v>
      </c>
    </row>
    <row r="2" spans="1:12" ht="21" customHeight="1">
      <c r="A2" s="155" t="s">
        <v>151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5.75">
      <c r="A3" s="155" t="s">
        <v>217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5" spans="1:12" ht="12.75">
      <c r="A5" s="166" t="s">
        <v>0</v>
      </c>
      <c r="B5" s="166" t="s">
        <v>4</v>
      </c>
      <c r="C5" s="166" t="s">
        <v>23</v>
      </c>
      <c r="D5" s="166" t="s">
        <v>84</v>
      </c>
      <c r="E5" s="166"/>
      <c r="F5" s="166"/>
      <c r="G5" s="166"/>
      <c r="H5" s="166"/>
      <c r="I5" s="166"/>
      <c r="J5" s="166"/>
      <c r="K5" s="166"/>
      <c r="L5" s="166"/>
    </row>
    <row r="6" spans="1:12" ht="18.75" customHeight="1">
      <c r="A6" s="166"/>
      <c r="B6" s="166"/>
      <c r="C6" s="166"/>
      <c r="D6" s="166" t="s">
        <v>24</v>
      </c>
      <c r="E6" s="166"/>
      <c r="F6" s="166"/>
      <c r="G6" s="166" t="s">
        <v>3</v>
      </c>
      <c r="H6" s="166"/>
      <c r="I6" s="166"/>
      <c r="J6" s="166"/>
      <c r="K6" s="166"/>
      <c r="L6" s="166"/>
    </row>
    <row r="7" spans="1:12" ht="66" customHeight="1">
      <c r="A7" s="166"/>
      <c r="B7" s="166"/>
      <c r="C7" s="166"/>
      <c r="D7" s="166"/>
      <c r="E7" s="166"/>
      <c r="F7" s="166"/>
      <c r="G7" s="164" t="s">
        <v>25</v>
      </c>
      <c r="H7" s="164"/>
      <c r="I7" s="164"/>
      <c r="J7" s="164" t="s">
        <v>26</v>
      </c>
      <c r="K7" s="164"/>
      <c r="L7" s="164"/>
    </row>
    <row r="8" spans="1:12" ht="67.5" customHeight="1">
      <c r="A8" s="166"/>
      <c r="B8" s="166"/>
      <c r="C8" s="166"/>
      <c r="D8" s="8" t="s">
        <v>175</v>
      </c>
      <c r="E8" s="8" t="s">
        <v>176</v>
      </c>
      <c r="F8" s="8" t="s">
        <v>177</v>
      </c>
      <c r="G8" s="8" t="s">
        <v>175</v>
      </c>
      <c r="H8" s="8" t="s">
        <v>176</v>
      </c>
      <c r="I8" s="8" t="s">
        <v>177</v>
      </c>
      <c r="J8" s="8" t="s">
        <v>175</v>
      </c>
      <c r="K8" s="8" t="s">
        <v>176</v>
      </c>
      <c r="L8" s="8" t="s">
        <v>177</v>
      </c>
    </row>
    <row r="9" spans="1:12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3" ht="51">
      <c r="A10" s="38" t="s">
        <v>152</v>
      </c>
      <c r="B10" s="8" t="s">
        <v>31</v>
      </c>
      <c r="C10" s="8" t="s">
        <v>11</v>
      </c>
      <c r="D10" s="57">
        <f>D12</f>
        <v>13122213.76</v>
      </c>
      <c r="E10" s="57">
        <f aca="true" t="shared" si="0" ref="E10:J10">E12</f>
        <v>7534175.85</v>
      </c>
      <c r="F10" s="57">
        <f t="shared" si="0"/>
        <v>7563625.22</v>
      </c>
      <c r="G10" s="57">
        <f t="shared" si="0"/>
        <v>13122213.76</v>
      </c>
      <c r="H10" s="57">
        <f t="shared" si="0"/>
        <v>7534175.85</v>
      </c>
      <c r="I10" s="57">
        <f t="shared" si="0"/>
        <v>7563625.22</v>
      </c>
      <c r="J10" s="57">
        <f t="shared" si="0"/>
        <v>0</v>
      </c>
      <c r="K10" s="57">
        <v>0</v>
      </c>
      <c r="L10" s="57">
        <v>0</v>
      </c>
      <c r="M10" s="15"/>
    </row>
    <row r="11" spans="1:12" ht="63.75">
      <c r="A11" s="38" t="s">
        <v>153</v>
      </c>
      <c r="B11" s="8">
        <v>1001</v>
      </c>
      <c r="C11" s="8" t="s">
        <v>11</v>
      </c>
      <c r="D11" s="57">
        <v>0</v>
      </c>
      <c r="E11" s="57">
        <f>H11+K11</f>
        <v>0</v>
      </c>
      <c r="F11" s="57">
        <f>I11+L11</f>
        <v>0</v>
      </c>
      <c r="G11" s="57">
        <v>0</v>
      </c>
      <c r="H11" s="57">
        <f>K11+N11</f>
        <v>0</v>
      </c>
      <c r="I11" s="57">
        <f>L11+O11</f>
        <v>0</v>
      </c>
      <c r="J11" s="57">
        <v>0</v>
      </c>
      <c r="K11" s="57">
        <v>0</v>
      </c>
      <c r="L11" s="57">
        <v>0</v>
      </c>
    </row>
    <row r="12" spans="1:14" ht="38.25">
      <c r="A12" s="38" t="s">
        <v>154</v>
      </c>
      <c r="B12" s="8">
        <v>2001</v>
      </c>
      <c r="C12" s="43">
        <v>2019</v>
      </c>
      <c r="D12" s="57">
        <v>13122213.76</v>
      </c>
      <c r="E12" s="57">
        <v>7534175.85</v>
      </c>
      <c r="F12" s="57">
        <v>7563625.22</v>
      </c>
      <c r="G12" s="57">
        <v>13122213.76</v>
      </c>
      <c r="H12" s="57">
        <v>7534175.85</v>
      </c>
      <c r="I12" s="57">
        <v>7563625.22</v>
      </c>
      <c r="J12" s="57">
        <v>0</v>
      </c>
      <c r="K12" s="57">
        <f>K10-K11</f>
        <v>0</v>
      </c>
      <c r="L12" s="57">
        <f>L10-L11</f>
        <v>0</v>
      </c>
      <c r="N12" s="15"/>
    </row>
    <row r="13" spans="1:12" ht="12.75">
      <c r="A13" s="58"/>
      <c r="B13" s="58"/>
      <c r="C13" s="58"/>
      <c r="D13" s="59"/>
      <c r="E13" s="59"/>
      <c r="F13" s="59"/>
      <c r="G13" s="59"/>
      <c r="H13" s="59"/>
      <c r="I13" s="59"/>
      <c r="J13" s="59"/>
      <c r="K13" s="59"/>
      <c r="L13" s="59"/>
    </row>
    <row r="14" ht="9" customHeight="1"/>
    <row r="15" ht="12.75" hidden="1"/>
    <row r="17" spans="1:7" ht="12.75">
      <c r="A17" s="4"/>
      <c r="G17" s="11">
        <f>'2019'!F62</f>
        <v>13122213.76</v>
      </c>
    </row>
    <row r="18" spans="6:7" ht="12.75">
      <c r="F18" s="1" t="s">
        <v>165</v>
      </c>
      <c r="G18" s="11">
        <f>6753054.14+1806.75</f>
        <v>6754860.89</v>
      </c>
    </row>
    <row r="19" ht="12.75">
      <c r="G19" s="11">
        <f>G17-G18</f>
        <v>6367352.87</v>
      </c>
    </row>
    <row r="20" ht="12.75">
      <c r="G20" s="15"/>
    </row>
    <row r="21" ht="12.75">
      <c r="G21" s="15"/>
    </row>
    <row r="22" ht="12.75">
      <c r="G22" s="11"/>
    </row>
    <row r="23" ht="12.75">
      <c r="G23" s="11"/>
    </row>
  </sheetData>
  <sheetProtection/>
  <mergeCells count="10">
    <mergeCell ref="G7:I7"/>
    <mergeCell ref="J7:L7"/>
    <mergeCell ref="A2:L2"/>
    <mergeCell ref="A5:A8"/>
    <mergeCell ref="B5:B8"/>
    <mergeCell ref="C5:C8"/>
    <mergeCell ref="D5:L5"/>
    <mergeCell ref="D6:F7"/>
    <mergeCell ref="G6:L6"/>
    <mergeCell ref="A3:L3"/>
  </mergeCells>
  <hyperlinks>
    <hyperlink ref="G7" r:id="rId1" display="consultantplus://offline/ref=BCDC52CCBAC543249BD651AB44A4BD52959EF36F4C1C2BC6BD30C64600MDiDF"/>
    <hyperlink ref="J7" r:id="rId2" display="consultantplus://offline/ref=BCDC52CCBAC543249BD651AB44A4BD52959FF66B491D2BC6BD30C64600MDiDF"/>
  </hyperlinks>
  <printOptions/>
  <pageMargins left="0.1968503937007874" right="0.29527559055118113" top="0.29527559055118113" bottom="0.1968503937007874" header="0.5118110236220472" footer="0.5118110236220472"/>
  <pageSetup fitToHeight="1" fitToWidth="1" horizontalDpi="600" verticalDpi="600" orientation="landscape" paperSize="9" scale="8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85" zoomScaleSheetLayoutView="85" zoomScalePageLayoutView="0" workbookViewId="0" topLeftCell="A1">
      <selection activeCell="C7" sqref="C7"/>
    </sheetView>
  </sheetViews>
  <sheetFormatPr defaultColWidth="9.00390625" defaultRowHeight="12.75"/>
  <cols>
    <col min="1" max="1" width="46.375" style="0" customWidth="1"/>
    <col min="2" max="2" width="16.25390625" style="0" customWidth="1"/>
    <col min="3" max="3" width="54.25390625" style="0" customWidth="1"/>
  </cols>
  <sheetData>
    <row r="1" spans="1:3" ht="15.75">
      <c r="A1" s="165" t="s">
        <v>155</v>
      </c>
      <c r="B1" s="165"/>
      <c r="C1" s="165"/>
    </row>
    <row r="2" spans="1:3" ht="15.75">
      <c r="A2" s="162" t="s">
        <v>161</v>
      </c>
      <c r="B2" s="162"/>
      <c r="C2" s="162"/>
    </row>
    <row r="3" spans="1:3" ht="15.75">
      <c r="A3" s="165" t="s">
        <v>156</v>
      </c>
      <c r="B3" s="165"/>
      <c r="C3" s="165"/>
    </row>
    <row r="4" spans="1:3" ht="15.75">
      <c r="A4" s="167" t="s">
        <v>178</v>
      </c>
      <c r="B4" s="167"/>
      <c r="C4" s="167"/>
    </row>
    <row r="5" spans="1:3" ht="15.75">
      <c r="A5" s="60"/>
      <c r="B5" s="60" t="s">
        <v>111</v>
      </c>
      <c r="C5" s="60"/>
    </row>
    <row r="6" spans="1:3" ht="8.25" customHeight="1">
      <c r="A6" s="60"/>
      <c r="B6" s="60"/>
      <c r="C6" s="60"/>
    </row>
    <row r="7" spans="1:3" ht="58.5" customHeight="1">
      <c r="A7" s="12" t="s">
        <v>0</v>
      </c>
      <c r="B7" s="12" t="s">
        <v>4</v>
      </c>
      <c r="C7" s="8" t="s">
        <v>76</v>
      </c>
    </row>
    <row r="8" spans="1:3" ht="12.75">
      <c r="A8" s="10">
        <v>1</v>
      </c>
      <c r="B8" s="10">
        <v>2</v>
      </c>
      <c r="C8" s="10">
        <v>3</v>
      </c>
    </row>
    <row r="9" spans="1:3" ht="16.5" customHeight="1">
      <c r="A9" s="50" t="s">
        <v>21</v>
      </c>
      <c r="B9" s="61" t="s">
        <v>157</v>
      </c>
      <c r="C9" s="16">
        <v>0</v>
      </c>
    </row>
    <row r="10" spans="1:3" ht="16.5" customHeight="1">
      <c r="A10" s="50" t="s">
        <v>22</v>
      </c>
      <c r="B10" s="61" t="s">
        <v>158</v>
      </c>
      <c r="C10" s="16">
        <v>0</v>
      </c>
    </row>
    <row r="11" spans="1:3" ht="16.5" customHeight="1">
      <c r="A11" s="50" t="s">
        <v>77</v>
      </c>
      <c r="B11" s="61" t="s">
        <v>159</v>
      </c>
      <c r="C11" s="16">
        <v>0</v>
      </c>
    </row>
    <row r="12" spans="1:3" ht="16.5" customHeight="1">
      <c r="A12" s="50" t="s">
        <v>78</v>
      </c>
      <c r="B12" s="61" t="s">
        <v>160</v>
      </c>
      <c r="C12" s="16">
        <v>0</v>
      </c>
    </row>
    <row r="13" spans="1:3" ht="12.75">
      <c r="A13" s="1"/>
      <c r="B13" s="1"/>
      <c r="C13" s="1"/>
    </row>
  </sheetData>
  <sheetProtection/>
  <mergeCells count="4">
    <mergeCell ref="A2:C2"/>
    <mergeCell ref="A3:C3"/>
    <mergeCell ref="A4:C4"/>
    <mergeCell ref="A1:C1"/>
  </mergeCells>
  <printOptions/>
  <pageMargins left="0.5905511811023623" right="0.29527559055118113" top="0.29527559055118113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="85" zoomScaleSheetLayoutView="85" zoomScalePageLayoutView="0" workbookViewId="0" topLeftCell="A1">
      <selection activeCell="A15" sqref="A15"/>
    </sheetView>
  </sheetViews>
  <sheetFormatPr defaultColWidth="9.00390625" defaultRowHeight="12.75"/>
  <cols>
    <col min="1" max="1" width="76.75390625" style="0" customWidth="1"/>
    <col min="2" max="2" width="16.25390625" style="0" customWidth="1"/>
    <col min="3" max="3" width="36.00390625" style="0" customWidth="1"/>
  </cols>
  <sheetData>
    <row r="1" spans="1:3" ht="15.75">
      <c r="A1" s="169" t="s">
        <v>164</v>
      </c>
      <c r="B1" s="169"/>
      <c r="C1" s="169"/>
    </row>
    <row r="2" spans="1:3" ht="15.75">
      <c r="A2" s="168" t="s">
        <v>162</v>
      </c>
      <c r="B2" s="168"/>
      <c r="C2" s="168"/>
    </row>
    <row r="3" spans="1:3" ht="15.75">
      <c r="A3" s="169" t="s">
        <v>80</v>
      </c>
      <c r="B3" s="169"/>
      <c r="C3" s="169"/>
    </row>
    <row r="4" spans="1:3" ht="15.75">
      <c r="A4" s="62"/>
      <c r="B4" s="62"/>
      <c r="C4" s="62"/>
    </row>
    <row r="5" spans="1:3" ht="12.75">
      <c r="A5" s="10" t="s">
        <v>0</v>
      </c>
      <c r="B5" s="10" t="s">
        <v>4</v>
      </c>
      <c r="C5" s="10" t="s">
        <v>81</v>
      </c>
    </row>
    <row r="6" spans="1:3" ht="12.75">
      <c r="A6" s="10">
        <v>1</v>
      </c>
      <c r="B6" s="10">
        <v>2</v>
      </c>
      <c r="C6" s="10">
        <v>3</v>
      </c>
    </row>
    <row r="7" spans="1:3" ht="21" customHeight="1">
      <c r="A7" s="50" t="s">
        <v>82</v>
      </c>
      <c r="B7" s="61" t="s">
        <v>157</v>
      </c>
      <c r="C7" s="117">
        <v>214</v>
      </c>
    </row>
    <row r="8" spans="1:3" ht="36" customHeight="1">
      <c r="A8" s="64" t="s">
        <v>163</v>
      </c>
      <c r="B8" s="61" t="s">
        <v>158</v>
      </c>
      <c r="C8" s="63">
        <v>0</v>
      </c>
    </row>
    <row r="9" spans="1:3" ht="12.75">
      <c r="A9" s="5"/>
      <c r="B9" s="5"/>
      <c r="C9" s="5"/>
    </row>
    <row r="10" spans="1:3" ht="12.75">
      <c r="A10" s="5"/>
      <c r="B10" s="5"/>
      <c r="C10" s="5"/>
    </row>
    <row r="11" spans="1:3" ht="12.75">
      <c r="A11" s="13" t="s">
        <v>218</v>
      </c>
      <c r="B11" s="13" t="s">
        <v>216</v>
      </c>
      <c r="C11" s="13"/>
    </row>
    <row r="12" spans="1:3" ht="12.75">
      <c r="A12" s="1"/>
      <c r="B12" s="1"/>
      <c r="C12" s="1"/>
    </row>
    <row r="13" spans="1:3" ht="12.75">
      <c r="A13" s="1" t="s">
        <v>169</v>
      </c>
      <c r="B13" s="1" t="s">
        <v>220</v>
      </c>
      <c r="C13" s="1"/>
    </row>
    <row r="14" spans="1:3" ht="12.75">
      <c r="A14" s="1"/>
      <c r="B14" s="1"/>
      <c r="C14" s="1"/>
    </row>
    <row r="15" spans="1:3" ht="12.75">
      <c r="A15" s="1" t="s">
        <v>83</v>
      </c>
      <c r="B15" s="1" t="s">
        <v>219</v>
      </c>
      <c r="C15" s="1"/>
    </row>
    <row r="16" spans="1:3" ht="12.75">
      <c r="A16" s="1"/>
      <c r="B16" s="1"/>
      <c r="C16" s="1"/>
    </row>
    <row r="17" spans="1:3" ht="12.75">
      <c r="A17" s="1" t="s">
        <v>170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179</v>
      </c>
      <c r="B19" s="1"/>
      <c r="C19" s="1"/>
    </row>
    <row r="20" spans="1:3" ht="12.75">
      <c r="A20" s="5"/>
      <c r="B20" s="5"/>
      <c r="C20" s="5"/>
    </row>
  </sheetData>
  <sheetProtection/>
  <mergeCells count="3">
    <mergeCell ref="A2:C2"/>
    <mergeCell ref="A3:C3"/>
    <mergeCell ref="A1:C1"/>
  </mergeCells>
  <printOptions/>
  <pageMargins left="0.5905511811023623" right="0.29527559055118113" top="0.2952755905511811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am</cp:lastModifiedBy>
  <cp:lastPrinted>2019-06-21T06:22:10Z</cp:lastPrinted>
  <dcterms:created xsi:type="dcterms:W3CDTF">2017-04-12T05:39:53Z</dcterms:created>
  <dcterms:modified xsi:type="dcterms:W3CDTF">2019-06-24T05:22:41Z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